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285" windowWidth="14310" windowHeight="12555" activeTab="3"/>
  </bookViews>
  <sheets>
    <sheet name="ZAPOŠLJAVANJE" sheetId="7" r:id="rId1"/>
    <sheet name="SOCIJALNO UKLJUČIVANJE" sheetId="1" r:id="rId2"/>
    <sheet name="OBRAZOVANJE" sheetId="3" r:id="rId3"/>
    <sheet name="DOBRO UPRAVLJANJE" sheetId="8" r:id="rId4"/>
  </sheets>
  <definedNames>
    <definedName name="_xlnm._FilterDatabase" localSheetId="3" hidden="1">'DOBRO UPRAVLJANJE'!$A$10:$M$71</definedName>
    <definedName name="_xlnm.Print_Area" localSheetId="2">OBRAZOVANJE!$A$1:$M$29</definedName>
    <definedName name="_xlnm.Print_Area" localSheetId="1">'SOCIJALNO UKLJUČIVANJE'!$A$1:$M$35</definedName>
  </definedNames>
  <calcPr calcId="145621"/>
</workbook>
</file>

<file path=xl/calcChain.xml><?xml version="1.0" encoding="utf-8"?>
<calcChain xmlns="http://schemas.openxmlformats.org/spreadsheetml/2006/main">
  <c r="J56" i="8" l="1"/>
  <c r="I56" i="8"/>
  <c r="I60" i="8" l="1"/>
  <c r="I59" i="8"/>
  <c r="I58" i="8"/>
  <c r="I57" i="8"/>
  <c r="I49" i="8"/>
  <c r="I44" i="8"/>
  <c r="I43" i="8"/>
  <c r="I41" i="8"/>
  <c r="I40" i="8"/>
  <c r="I39" i="8"/>
  <c r="I37" i="8"/>
  <c r="I36" i="8"/>
  <c r="I34" i="8"/>
  <c r="I32" i="8"/>
  <c r="I30" i="8"/>
  <c r="I29" i="8"/>
  <c r="I28" i="8"/>
  <c r="I27" i="8"/>
  <c r="I26" i="8"/>
  <c r="I25" i="8"/>
  <c r="I24" i="8"/>
  <c r="I23" i="8"/>
  <c r="I22" i="8"/>
  <c r="I21" i="8"/>
  <c r="I20" i="8"/>
  <c r="I19" i="8"/>
  <c r="I18" i="8"/>
  <c r="I17" i="8"/>
  <c r="I16" i="8"/>
  <c r="I15" i="8"/>
  <c r="I14" i="8"/>
  <c r="I12" i="8"/>
</calcChain>
</file>

<file path=xl/sharedStrings.xml><?xml version="1.0" encoding="utf-8"?>
<sst xmlns="http://schemas.openxmlformats.org/spreadsheetml/2006/main" count="1538" uniqueCount="608">
  <si>
    <t>2.</t>
  </si>
  <si>
    <t>3.</t>
  </si>
  <si>
    <t>Br.</t>
  </si>
  <si>
    <t>Vrsta postupka dodjele</t>
  </si>
  <si>
    <t>Indikativni datum objave rezultata PDP-a</t>
  </si>
  <si>
    <t>Naziv prioritetne osi</t>
  </si>
  <si>
    <t>Naziv i oznaka specifičnog cilja</t>
  </si>
  <si>
    <t>Indikativni datum objave PDP-a</t>
  </si>
  <si>
    <t>Kratki opis prihvatljivih aktivnosti</t>
  </si>
  <si>
    <t>Prihvatljivi korisnici (prijavitelji i, ako je primjenjivo, partneri)</t>
  </si>
  <si>
    <t>Šifra i naziv operacije/ projekta</t>
  </si>
  <si>
    <t>Indikativni iznos financijske omotnice*</t>
  </si>
  <si>
    <t>Indikativni iznos bespovratnih sredstava koji se može dodijeliti**</t>
  </si>
  <si>
    <t>Poboljšanje pristupa ranjivih skupina tržištu rada u sektoru turizma i ugostiteljstva</t>
  </si>
  <si>
    <t>500.000,00 – 2.000.000,00 KN</t>
  </si>
  <si>
    <t>4.</t>
  </si>
  <si>
    <t>Promocija zdravlja i prevencija bolesti - Faza I</t>
  </si>
  <si>
    <t>Socijalno uključivanje</t>
  </si>
  <si>
    <t xml:space="preserve">• promocija zdravlja i zdravih životnih navika, 
• smanjenje rizika od bolesti kao posljedice načina života,
• prevencija kroničnih bolesti, 
• smanjenje stope morbiditeta, 
• jačanje i učinkovitije korištenje ljudskih potencijala u zdravstvenom sustavu, 
• uštede na troškovima u zdravstvenom sustavu, 
• trajna edukacija iz segmenta zdravstva i zdravstvenih usluga.
</t>
  </si>
  <si>
    <t>Specijalističko usavršavanje doktora medicine</t>
  </si>
  <si>
    <t>Uspostava institucionalnog i zakonodavnog okvira za razvoj društvenog poduzetništva</t>
  </si>
  <si>
    <t xml:space="preserve">Stvaranje poticajnog okruženja za razvoj društvenog poduzetništva kroz uspostavu institucionalnog i zakonodavnog okvira za poslovanje društvenih poduzetnika
</t>
  </si>
  <si>
    <t xml:space="preserve">
• Priprema za izmjene zakonskog okvira
• Uspostava evidencije društvenih poduzetnika
• Analiza potreba društvenih poduzetnika
• Razvoj i primjena sustava praćenja i vrednovanja društvenog poduzetništva
• Razvoj metodologije za mjerenje društvenog učinka
• Razmjena iskustava
</t>
  </si>
  <si>
    <t>Ministarstvo rada i mirovinskoga sustava</t>
  </si>
  <si>
    <t xml:space="preserve">Jačanje poslovanja društvenih poduzetnika I </t>
  </si>
  <si>
    <t xml:space="preserve">Ojačati kapacitete postojećih društvenih poduzeća i razviti nova društvena poduzeća
</t>
  </si>
  <si>
    <t xml:space="preserve">• Upravljanje projektom
• Unapređenje i stjecanje stručnih i poslovnih sposobnosti i vještina nezaposlenih, ranjivih skupina 
• Razvoj poslovnih ideja i planova za start up društvena poduzeća (novi proizvodi i usluge, istraživanje tržišta, društveni i okolišni utjecaj, isplativost, mogućnost recikliranja, ciljani kupci) 
• Profesionalne usluge savjetovanja za društveno poduzetništvo (umrežavanja, partnerstva i sl.)
• Pružanje radnog iskustva/ stažiranja/volontiranje u postojećim društvenim poduzećima
• Jačanje kapaciteta zaposlenika društvenih poduzeća
• Unapređenje poslovnog modela (širenja opsega usluga i proizvoda na nacionalno ili međunarodno tržište)
• Razmjena dobre prakse i iskustava u poslovnim modelima društvenih poduzeća
• Profesionalne usluge (savjetovanje u pripremi novih proizvoda ili usluga, marketing, IT, računovodstvo, pravna pitanja)
• Stvaranje novih radnih mjesta (oprema, osposobljavanje novih zaposlenika, subvencioniranje plaća novih zaposlenika za vrijeme trajanja projekta)
• Unapređenje i stjecanje stručnih i poslovnih sposobnosti i vještina nezaposlenih, ranjivih skupina 
• Razvoj i pružanje obrazovanja i treninga, te informacija o društvenom poduzetništvu
• Vidljivost
</t>
  </si>
  <si>
    <t>5.</t>
  </si>
  <si>
    <t>Bolja socijalna uključenost mladih u RH, posebno mladih u nepovoljnom položaju, kroz veće sudjelovanje u kulturnim i umjetničkim aktivnostima i sadržajima</t>
  </si>
  <si>
    <t>100.000,00 - 1.000.000,00 kn</t>
  </si>
  <si>
    <t>Socijalno uključivanje i unapređenje kvalitete života umirovljenih osoba, starijih osoba te nezaposlenih osoba preko 54 godina starosti kroz sudjelovanje u kulturnim i umjetničkim aktivnostima</t>
  </si>
  <si>
    <t>100.000,00 - 600.000,00 kn</t>
  </si>
  <si>
    <t>7.</t>
  </si>
  <si>
    <t>8.</t>
  </si>
  <si>
    <t>Kroz natječaj će se financirati aktivnosti koje doprinose jačanju  kapaciteta stručnjaka za organiziranje i pružanje izvaninstitucionalnih usluga, te osiguranje održivosti usluga; - razvoj i pružanje odnosno proširivanje usluga za djecu, mlade i obitelji te koordinacija s drugim relevantnim pružateljima socijalnih usluga u zajednici; - aktivnosti usmjerene na senzibilizaciju i osvještavanje šire javnosti o potrebama djece i mladih te važnosti izvaninstitucionalnih usluga</t>
  </si>
  <si>
    <t>1.</t>
  </si>
  <si>
    <t>6.</t>
  </si>
  <si>
    <t>Hrvatski zavod za zapošljavanje</t>
  </si>
  <si>
    <t>Obrazovanje i cjeloživotno učenje</t>
  </si>
  <si>
    <t xml:space="preserve">Provedba HKO-a na razini visokog obrazovanja </t>
  </si>
  <si>
    <t xml:space="preserve">Uspostava i upravljanje Registrom HKO-a kao podrška radu sektorskih vijeća </t>
  </si>
  <si>
    <t>/</t>
  </si>
  <si>
    <t>Ministarstvo znanosti obrazovanja i sporta</t>
  </si>
  <si>
    <t xml:space="preserve">Hrvatska zaklada za znanost </t>
  </si>
  <si>
    <t xml:space="preserve">Prijavitelji: visoka učilišta, znanstvene organizacije, javne ustanove zadužene za razvoj/provedbu obrazovnih politika. Partneri: svi navedeni kao prijavitelji; odgojno-obrazovne ustanove; ustanove za obrazovanje odraslih; nevladine organizacije; studentske organizacije; strukovne komore i udruženja; tijela državne uprave; jedinice regionalne i lokalne samouprave; poslodavci i udruženje poslodavaca; sindikati </t>
  </si>
  <si>
    <t>9.iv.1. Poboljšanje pristupa zdravstvenoj skrbi u nerazvijenim područjima i za ranjive skupine te promocija zdravlja</t>
  </si>
  <si>
    <t xml:space="preserve">
9.iv.2. Poboljšanje pristupa visokokvalitetnim socijalnim uslugama, uključujući podršku procesu deinstitucionalizacije</t>
  </si>
  <si>
    <t>travanj 2016.</t>
  </si>
  <si>
    <t>8.vii.2 Povećanje dostupnosti i kvalitete javno dostupnih informacija i usluga na tržištu rada, uključujući mjere aktivne politike zapošljavanja</t>
  </si>
  <si>
    <t>Ciljevi PDP-a/operacije</t>
  </si>
  <si>
    <t>8.vii.2  Povećanje dostupnosti i kvalitete javno dostupnih informacija i usluga na tržištu rada, uključujući mjere APZ</t>
  </si>
  <si>
    <t>Institucija koja objavljuje poziv</t>
  </si>
  <si>
    <t xml:space="preserve"> Socijalno uključivanje </t>
  </si>
  <si>
    <t>9.i.1. Borba protiv siromaštva i socijalne isključenosti kroz promociju integracije na tržište rada i socijalne integracije ranjivih skupina, i borba protiv svih oblika diskriminacije</t>
  </si>
  <si>
    <t>9.iv.2. Poboljšanje pristupa visokokvalitetnim socijalnim uslugama, uključujući podršku procesu deinstitucionalizacije</t>
  </si>
  <si>
    <t>Institucija koja objavljuje  poziv</t>
  </si>
  <si>
    <t>Ministarstvo turizma</t>
  </si>
  <si>
    <t>Ministarstvo socijalne politike i mladih</t>
  </si>
  <si>
    <t>Ministarstvo zdravlja</t>
  </si>
  <si>
    <t>10.iii.3. Poboljšanje obrazovnog sustava za odrasle i unapređenje vještina i kompetencija odraslih polaznika</t>
  </si>
  <si>
    <t>10.iii.2. Promicanje pristupa cjeloživotnom učenju kroz unapređivanje ključnih kompetencija studenata, te primjenu informacijskih i komunikacijskih tehnologija u poučavanju i učenju</t>
  </si>
  <si>
    <t>10.ii.2. Povećanje stope stečenog visokog obrazovanja</t>
  </si>
  <si>
    <t>Ministarstvo kulture</t>
  </si>
  <si>
    <t>Visoka zapošljivost i mobilnost radne snage</t>
  </si>
  <si>
    <t>9.v.1. Povećanje broja i održivosti društvenih poduzeća i njihovih zaposlenika</t>
  </si>
  <si>
    <t>8vii2. Povećanje dostupnosti i kvalitete javno dostupnih informacija i usluga na tržištu rada, uključujući mjere APZ.</t>
  </si>
  <si>
    <t>9.</t>
  </si>
  <si>
    <t>10.</t>
  </si>
  <si>
    <t>11.</t>
  </si>
  <si>
    <t>12.</t>
  </si>
  <si>
    <t>13.</t>
  </si>
  <si>
    <t>14.</t>
  </si>
  <si>
    <t>15.</t>
  </si>
  <si>
    <t>16.</t>
  </si>
  <si>
    <t xml:space="preserve">928.000,00 kn -1.588.004,00 kn </t>
  </si>
  <si>
    <t>Živjeti zdravo</t>
  </si>
  <si>
    <t>1. Zdravlje i obrazovanje                                                                                                                                  
2. Zdravlje i tjelesna aktivnost                                                                                                                      
3. Zdravlje i prehrana                                                                                                                                  4. Zdravlje i radno mjesto                                                                                                        5. Zdravlje i okoliš</t>
  </si>
  <si>
    <t xml:space="preserve">459.000,00 kn - 1.530.000,00 kn </t>
  </si>
  <si>
    <t>Podrška procesu deinstitucionalizacije osoba s invaliditetom - faza 1</t>
  </si>
  <si>
    <t xml:space="preserve">Podrška procesu deinstitucionalizacije djece i mladih - faza 1 </t>
  </si>
  <si>
    <t>Otvoreni poziv</t>
  </si>
  <si>
    <t xml:space="preserve">Nositelji provedbe Nacionalnog programa je Hrvatski zavod za javno zdravstvo, a provoditelji su uz Hrvatski zavod za javno zdravstvo, županijski zavodi za javno zdravstvo, nevladine organizacije i udruge civilnog društva na lokalnim razinama.                                                                                                 Ostali dionici u provedbi su Ministarstvo znanosti, obrazovanja i sporta, Ministarstvo turizma, Ministarstvo poljoprivrede, Ministarstvo rada i mirovinskoga sustava, Ministarstvo socijalne politike i mladih, Ministarstvo unutarnjih poslova, Ministarstvo zaštite okoliša i prirode, Ured za udruge Vlade Republike Hrvatske, Hrvatski zavod za zdravstveno osiguranje, medicinski fakulteti, kineziološki fakulteti, Prehrambeno-biotehnološki fakultet, Agencija za odgoj i obrazovanje, Hrvatska udruga poslodavaca, Hrvatska gospodarska komora, Hrvatska obrtnička komora, Hrvatska turistička zajednica, Hrvatska agencija za hranu, Savez samostalnih sindikata Hrvatske, Nezavisni hrvatski sindikati, Matica sindikata Hrvatske i Hrvatska udruga radničkih sindikata.
U Programu sudjeluju i institucije prijatelji zdravlja: vrtići, osnovne i srednje škole i tvrtke.
Ključni dionici u provedbi aktivnosti su i Županijski zavodi za javno zdravstvo kojima je Hrvatski zavod za javno zdravstvo konzilijarno-specijalističko koordinacijsko tijelo. Županijski zavodi imat će izravnu korist od provedbe projektnih aktivnosti na njihovom teritoriju. 
         </t>
  </si>
  <si>
    <t xml:space="preserve">• smanjenje negativnog učinka bihevioralnih, biomedicinskih i sociomedicinskih rizičnih čimbenika
• kreiranje okruženja u kojima je svim osobama u Republici Hrvatskoj omogućena najviša razina zdravlja i kvalitete života. 
• usvajanje znanja i stavova o važnosti pravilne prehrane
• usvajanje znanja i stavova o tjelesnoj aktivnosti
• očuvanja mentalnog zdravlja
• očuvanje spolnog i reproduktivnog zdravlja </t>
  </si>
  <si>
    <t xml:space="preserve">Kroz natječaj će se financirati aktivnosti koje doprinose poboljšanju pristupa visokokvalitetnim socijalnim uslugama, u svrhu sprječavanja institucionalizacije i podrške procesu deinstitucionalizacije; aktivnosti jačanja kapaciteta stručnjaka u pružanju usluga alternativnih oblika skrbi i socijalnih usluga i osiguravanju njihove održivosti; aktivnosti podizanja svijesti javnosti o procesu deinstitucionalizacije  
 </t>
  </si>
  <si>
    <t>18 državnih domova koji pružaju uslugu smještaja za djecu s teškoćama u razvoju i odrasle osobe s invaliditetom (tjelesnim, intelektualnim osjetilnim i mentalnim oštećenjima).                                                                                              Potencijalni partneri: organizacije civilnog društva, javne ustanove, jedinice lokalne i regionalne (područne) samouprave i dr.</t>
  </si>
  <si>
    <t>765.000,00 - 11.475.000,00 kn</t>
  </si>
  <si>
    <t>13 državnih domova socijalne skrbi (7 za djecu bez odgovarajuće roditeljske skrbi i 6 za djecu i mlade s problemima u ponašanju).   Potencijalni partneri: organizacije civilnog društva, javne ustanove, jedinice lokalne i regionalne (područne) samouprave i dr.</t>
  </si>
  <si>
    <t>100.000,00 - 6.000.000,00 kn</t>
  </si>
  <si>
    <t>ustanove za obrazovanje odraslih</t>
  </si>
  <si>
    <t>Socijalne inovacije u aktivaciji mladih osoba</t>
  </si>
  <si>
    <t xml:space="preserve">Lokalne inicijative za poticanje zapošljavanja - faza III </t>
  </si>
  <si>
    <t>8.vii.1. Jačanje kapaciteta lokalnih partnerstava za zapošljavanje i povećanje zaposlenosti najranjivijih skupina na lokalnim tržištima rada</t>
  </si>
  <si>
    <t xml:space="preserve">1. Poticati rast zaposlenosti u hrvatskim županijama kroz pripremu i provedbu inovativnih lokalnih inicijativa za poticanje zapošljavanja.
2. Podržati lokalne dionike kako bi definirali, razvili i proveli politike zapošljavanja i razvoja ljudskih potencijala na lokalnoj razini (u skladu sa Strategijama razvoja ljudskih potencijala).
</t>
  </si>
  <si>
    <t xml:space="preserve">1. Financiranje projekata koji doprinose provedbi Strategija razvoja ljudskih potencijala 
2. Jačanje kapaciteta Lokalnih partnerstava za zapošljavanje 
</t>
  </si>
  <si>
    <t>150.000 kn - 1.500.000 kn</t>
  </si>
  <si>
    <t>Daljnji razvoj i uspostava Centara za informiranje i savjetovanje o karijeri</t>
  </si>
  <si>
    <t xml:space="preserve">1. Omogućiti pristup uslugama profesionalnog usmjeravanja svim građanima jačanjem postojećih i otvaranjem novih Centara za informiranje i savjetovanje o karijeri;
2. Poboljšati kvalitetu usluga CISOK centara daljnjim razvojem i jačanjem postojećih usluga
3. Ojačati kapacitete CISOK centara u svrhu povećanja kvalitete usluga
</t>
  </si>
  <si>
    <t xml:space="preserve">1. Upravljanje projektom i administracija
2. Uspostava novih CISOK centara - razvoj poslovnih strategija, plana rada, nabava opreme CISOK-a
3. Jačanje kapaciteta i unaprjeđenje usluga CISOK-a - osposobljavanje savjetnika, nadogradnja aplikacije CISOK-a i web portala, zapošljavanje radnika, 
4. Predstavljanje CISOK-a na lokalnoj, regionalnoj i nacionalnoj razini - razvoj komunikacijskih strategija, promocija
5. Promidžba i vidljivost
</t>
  </si>
  <si>
    <t>Jačanje kapaciteta Centra tržišta rada i upravljanja ljudskim potencijalima Hrvatskog zavoda za zapošljavanje</t>
  </si>
  <si>
    <t>1. Podržati daljnje jačanje kapaciteta Centra tržišta rada Hrvatskog zavoda za zapošljavanje;
2. Razvijati i nadograđivati postojeći sustav treninga za radnike Zavoda i zaposlenike ostalih dionika tržišta rada</t>
  </si>
  <si>
    <t>Promicanje samozapošljavanja za branitelje i stradalnike Domovinskog rata- Faza 1</t>
  </si>
  <si>
    <t>8.i.2 
Povećanje održivog samozapošljavanja nezaposlenih osoba, osobito žena</t>
  </si>
  <si>
    <t>Organizacija tribina za informiranje i promicanje samozapošljavanja, organizacija i provođenje edukacija, pružanje podrške u razvoju poslovnih ideja osoba iz ciljne skupine te promotivne aktivnosti.</t>
  </si>
  <si>
    <t>Ministarstvo branitelja</t>
  </si>
  <si>
    <t>Provedba Nacionalne kampanje Garancije za mlade</t>
  </si>
  <si>
    <t>1. Povećati informiranost mladih o Garanciji za mlade
2. Unaprijediti razumijevanje Garancije za mlade kao strukturne reforme
3. Povećati uključenost mladih u shemu Garancije za mlade</t>
  </si>
  <si>
    <t xml:space="preserve"> 1. Upravljanje projektom i administracija
 2. Organizacija informativno - medijske kampanje za Garanciju za mlade
 3. Vidljivost projekta</t>
  </si>
  <si>
    <t>MRMS</t>
  </si>
  <si>
    <t xml:space="preserve">1. Doprinijeti razvoju samopouzdanja mladih socijalno ugroženih skupina
2. Povećati uključenost mladih socij alno ugroženih skupina na tržištu rada
aprijediti skupina
3. Razviti nove oblike „youth-coaching“ programa 
</t>
  </si>
  <si>
    <t xml:space="preserve"> 1. Upravljanje projektom i administracija
 2. Analiza stanja mladih socijalno ugroženih skupina na tržištu rada
 3. Izrada paketa preporuka za povećanu aktivaciju mladih socijalno ugroženih skupina na tržištu rada
 4. Razvoj novih mjera za aktivaciju spomenute skupine kroz "youth-coaching" programe
 5. Vidljivost projekta</t>
  </si>
  <si>
    <t>OCD, javna tijela (HZZ, CZSS), institucije za obrazovanje odraslih, centri za profesionalnu rehabilitaciju</t>
  </si>
  <si>
    <t xml:space="preserve">1. Povećati informiranost maldih koji pristupaju tržištu rada
2. Podići javnu svijest o mogućnostima, pravima i obvezama mladih koje proizlaze iz radnog odnosa i drugih oblika rada
3. Povećati broj mladih koji ulaze u zaposlenost ili obrazovanje/usavršavanje
</t>
  </si>
  <si>
    <t xml:space="preserve"> 1. Upravljanje projektom i administracija
 2. Uspostavljanje regionalnih partnerstava za informiranje mladih koji pristupaju tržištu rada
 3. Implementacija informativne platforme o mogućnostima, pravima i obvezama mladih koje proizlaze iz radnog odnosa i drugih oblika rada
 4. Vidljivost projekta</t>
  </si>
  <si>
    <t>socijalni partneri, OCD, HZZ, javne i privatne obrazovne ustanove</t>
  </si>
  <si>
    <t>Podrška mladima u izboru karijere sukladno potrebama tržišta rada</t>
  </si>
  <si>
    <t xml:space="preserve">1. Poboljšati podršku poslodavcima  i pružateljima obrazovanja u organizaciji kvalitetnih programa učenja na radnom mjestu 
2. Povećati interes poslodavaca i mladih za mogućnosti stažiranja, naukovanja i pripravništva </t>
  </si>
  <si>
    <t xml:space="preserve"> 1. Upravljanje projektom i administracija
 2. Uspostavljanje novog sustava/unprjeđivanje postojećeg sustava podrške poslodavcima  i pružateljima obrazovanja u organizaciji kvalitetnih programa učenja na radnom mjestu
 3. Implementacija informativne kampanje o važnostima i mogućnostima  stažiranja, naukovanja i pripravništva
 4. Vidljivost projekta</t>
  </si>
  <si>
    <t>OCD, javna tijela (HZZ, CISOK, CZSS), institucije za obrazovanje odraslih, centri za profesionalnu rehabilitaciju</t>
  </si>
  <si>
    <t>Provedba strategije za cjeloživotno profesionalno usmjeravanje</t>
  </si>
  <si>
    <t xml:space="preserve">Pružanje podrške sustavu mentorstva izvan redovnog obrazovanja - faza I </t>
  </si>
  <si>
    <t>1. poboljšati kvalitetu programa mentorstva
2.povećati broj educiranih/kompetentnih mentora
3  osigurati osnaživanje primanja pripravnika/vježbenika stimulacijom poslodavaca te zadržavanje u radnom odnosu po završenom programu osposobljavanja na radnom mjestu 
poboljšati kvalitetu programa mentorstva</t>
  </si>
  <si>
    <t>1. Upravljanje projektom i administracija
2.Izrada baze mentora i evaluacija rada mentora
3.Izrada programa stručne i pedagoške naobrazbe mentora, 
4.Izrada mjera financijske podrške mentorima
5. Uvođenje godišnje nagrade za mentore
6. Vidljivost i promidžba projekta</t>
  </si>
  <si>
    <t>poslodavci (privatni i javni sektor), ustanove za obrazovanje odraslih, HZZ, strukovna i komorska udruženja</t>
  </si>
  <si>
    <t>17.</t>
  </si>
  <si>
    <t>18.</t>
  </si>
  <si>
    <t>19.</t>
  </si>
  <si>
    <t>20.</t>
  </si>
  <si>
    <t>Jačanje administrativnih kapaciteta HZMO-a</t>
  </si>
  <si>
    <t>1. Upravljanje projektom 
2. provedba ciljanih edukacija radnika HZMO sukladno poslovnim potrebama- opća edukacija
3. provedba ciljanih edukacija radnika HZMO sukladno poslovnim potrebama- IT edukacija
4. uvođenje BI alata
5. Promidžba i vidljivost</t>
  </si>
  <si>
    <t>Hrvatski zavod za mirovinsko osiguranje</t>
  </si>
  <si>
    <t>Prikupljanje i obrada podataka zaštite na radu (POP-ZNR)</t>
  </si>
  <si>
    <t xml:space="preserve">Zavod za unapređivanje zaštite na radu </t>
  </si>
  <si>
    <t xml:space="preserve">Izgradnja kapaciteta dionika za pružanje kvalitetnih informacija i provedba informiranja o mogućnostima, pravima i obvezama poslodavaca i mladih </t>
  </si>
  <si>
    <t>Indikativni godišnji plan poziva na dostavu projektnih prijedloga za 2016. godinu u okviru Operativnog programa "Učinkoviti ljudski potencijali" 2014.-2020.</t>
  </si>
  <si>
    <t xml:space="preserve">Unaprijediti postojeći sustav zaštite na radu u Republici Hrvatskoj 1.) Razviti sustav za praćenje zaštite na radu u Republici Hrvatskoj
2.) Razviti kapacitete ključnih dionika u sustavu zaštite na radu u Republici Hrvatskoj
</t>
  </si>
  <si>
    <t xml:space="preserve">1. Upravljanje projektom i administracija                                                2. Zapošljavanje četiriju stažista                                                                 3. Izrada aplikacije prema potrebama ZUZR-a koja će služiti za prikupljanje i obradu podataka o sigurnosti na radu kako bi se analizirala i poboljšala sigurnost na radu.                                                                 4. Priprema tečajeva za e-učenje za dionike Zavoda                                 5. Kupovina opreme potrebne u Zavodu za korištenje novoizrađene aplikacije i tečajeva za e-učenje.                                 6. Četiri studijska putovanja za djelatnike Zavoda                                 7. Promidžba i vidljivost </t>
  </si>
  <si>
    <t>n/p</t>
  </si>
  <si>
    <t>4. kvartal 2016.</t>
  </si>
  <si>
    <t xml:space="preserve">10.iv.1 - Modernizacija ponude strukovnog obrazovanja te podizanje njegove kvalitete radi povećanja zapošljivosti učenika kao i mogućnosti za daljnje obrazovanje </t>
  </si>
  <si>
    <t>Bolje povezivanje strukovnog obrazovanja s gospodarstvom i osnaživanje njihove suradnje putem unaprjeđivanja modela učeničkih natjecanja u sektoru turizma i ugostiteljstva. Jačanje interesa za strukovnim obrazovanjem u turizmu i turizmu i ugostiteljstvu, promicanje atraktivnosti strukovnog obrazovanja u turizmu i ugostiteljstvu i jačanje svijesti javnosti kroz organizaciju natjecanja i informativnih  kampanja. Osiguravanje redovitog sudjelovanja hrvatskih učenika strukovnih škola u turizmu i ugostiteljstvu na međunarodnim natjecanjima</t>
  </si>
  <si>
    <t>Agencija za strukovno obrazovanje i obrazovanje odraslih</t>
  </si>
  <si>
    <t xml:space="preserve">Kroz natječaj će se financirati aktivnosti povezane s odabirom i motivacijom ciljane skupine (odabir pripadnika ranjivih skupina, odabir nastavnika, predavača i mentora) i procjenu potreba za usavršavanjem/osposobljavanjem u sektoru turizma i ugostiteljstva; aktivnosti povezane s razvojem i provedbom Programa osposobljavanja i usavršavanja u stručnim kompetencijama u sektoru turizma i ugostiteljstva, kao i u razvoju socijalno-interpersonalnih vještina, prilagođenog ranjivim skupinama i temeljenog na inovativnom pristupu, s naglaskom na praktičnu obuku; aktivnosti povezane s razvojem i provedbom programa usavršavanja predavača i mentora sa stručnim znanjima i pedagoškim vještinama; aktivnosti razmjene dobre prakse; 
aktivnosti upravljanja projektom i aktivnosti promidžbe i vidljivosti o financijskom doprinosu EU.
</t>
  </si>
  <si>
    <t xml:space="preserve">Element 1: Promicanje zdravlja usmjereno prema građanima
Pod-elementi:
1.1. Izrada metodologija i pripremnih studija
1.2. Osmišljavanje i realizacija medijskih kampanja
1.3. Održavanje radionica, okruglih stolova, javnih tribina i manifestacija javnog karaktera, izrada edukativnih pisanih materijala
1.4. Organizacija mobilnih timova za prevenciju
1.5. Organizacija i održavanje Dana otvorenih vrata
Element 2: Stjecanje znanja zdravstvenih djelatnika u promicanju zdravlja (kroz dodatno obrazovanje, osposobljavanje, studijske posjete itd. kao pod-elemente)
Pod-elementi:
2.1. Studijska putovanja u svrhu prijenosa znanja i dobre prakse (u inozemstvu i tuzemstvu)
2.2. Održavanje radionica, okruglih stolova, javnih tribina i manifestacija javnog karaktera, izrada edukativnih pisanih materijala
2.3. Edukacije za zdravstvene radnike („train-the-trainer“ model) 
</t>
  </si>
  <si>
    <t>Ministarstvo zdravlja (u svojstvu korisnika izravne dodjele)</t>
  </si>
  <si>
    <t>10.ii.1. Poboljšanje kvalitete, relevantnosti i učinkovitosti visokog obrazovanja</t>
  </si>
  <si>
    <t>Razvoj i izrada standarda djelomičnih i cjelovitih kvalifikacija;Razvoj novih i unapređenje postojećih studijskih programa/kurikuluma u skladu s HKO-om; Razvoj i izrada standarda zanimanja te potrebnih analitičkih podloga; Razvoj i/ili prilagodba provedbe studijskih programa za studente kojima rad ili druge obveze ne omogućavaju polazak studija u punom radnom opterećenju; Razvoj i/ili provedba programa stručnog i kontinuiranog usavršavanja poučavatelja u primjeni koncepta ishoda učenja, odnosno pravilnoj razradi predviđenih ishoda učenja, razvoja i primjene jasnih kriterija i postupaka za ocjenjivanje i provjeru stečenih ishoda učenja te provedbu mjerenja potrebnog studentskog opterećenja za stjecanje ishoda učenja.</t>
  </si>
  <si>
    <t>2. kvartal 2017.</t>
  </si>
  <si>
    <t>Povećanje kvalitete i relevantnosti visokog obrazovanja kroz provedbu HKO-a</t>
  </si>
  <si>
    <t>Izrada standarda zanimanja i standarda kvalifikacija sukladno procedurama HKO-a a u okviru područja prioritetnih za djelokrug Ministarstva obrazovanja, znanosti i sporta</t>
  </si>
  <si>
    <t>Miistarstvo rada i mirovinskoga sustava</t>
  </si>
  <si>
    <t>Internacionalizacija visokog obrazovanja - razvoj studijskih programa na stranim jezicima u prioritetnim područjima i združenih studija I</t>
  </si>
  <si>
    <t>Povećanje kvalitete dostupnog obrazovanja te povećanje međunarodne mobilnosti studenata i nastavnog osoblja u visokoobrazovnim ustanovama</t>
  </si>
  <si>
    <t>razvoj studijskih programa i zajedničkih/dvostrukih studijskih programa na stranim jezicima u znanstvenim, tehnološkim, inženjerskim i matematičkim (STEM) područjima te u informacijsko-komunikacijskom području i drugim prioritetnim područjima koja su definirana  nacionalnim strategijama gospodarskog razvoja i ključnim razvojnim tehnologijama utvrđenim Industrijskom strategijom 2014.-2020.</t>
  </si>
  <si>
    <t>visoka učilišta, znanstvene organizacije, javne ustanove zadužene za razvoj/provedbu obrazovnih politika</t>
  </si>
  <si>
    <t>Unapređenje sustava osiguravanja kvalitete u visokom obrazovanju</t>
  </si>
  <si>
    <t>AZVO</t>
  </si>
  <si>
    <t>Doprinijeti povećanju dostupnosti visokog obrazovanja te povećati stopu završavanja studija u području STEM (prirodnom, tehničkom, biomedicinskom i biotehničkom području) te u informatičko-komunikacijskom području</t>
  </si>
  <si>
    <t>Dodjela stipendija studentima II</t>
  </si>
  <si>
    <t>10.ii.3. Poboljšanje uvjeta rada za hrvatske istraživače</t>
  </si>
  <si>
    <t>Poboljšanje pristupa istraživačkim alatima povećanjem pristupa inozemnim znanstvenim publikacijama i bazama podataka</t>
  </si>
  <si>
    <t>Omogućavanje pristupa inozemnim znanstvenim publikacijama i bazama podataka koje će biti dostupne svim hrvatskim istraživačkim ustanovama te uspostava učinkovite i međunarodno priznate nacionalne bibliografske baze podataka</t>
  </si>
  <si>
    <t>Nacionalna sveučilišna knjižnica</t>
  </si>
  <si>
    <t xml:space="preserve">Potpore za članstvo u međunarodnim znanstveno-istraživačkim tijelima </t>
  </si>
  <si>
    <t>Povećanje integracije hrvatskih istraživača u Europski istraživački prostor</t>
  </si>
  <si>
    <t>Ograničeni postupak/ izravna dodjela sredstava</t>
  </si>
  <si>
    <t>Potpore za međunarodno članstvo u međunarodnim istraživačkim organizacijama te za sudjelovanje u velikim transnacionalnim projektima i konzorcijima</t>
  </si>
  <si>
    <t>10.iii.1. Omogućavanje boljeg pristupa obrazovanju učenicima u nepovoljnom položaju u pred-tercijarnom obrazovanju</t>
  </si>
  <si>
    <t>Osiguravanje inkluzivnog obrazovanja učenika s teškoćama u razvoju u osnovnoškolskim i srednjoškolskim odgojno obrazovnim ustanovama</t>
  </si>
  <si>
    <t>Financiranje troškova rada pomoćnika će pružati potporu učenicima s teškoćama sukladno propisanim kriterijima natječaja</t>
  </si>
  <si>
    <t>Prijavitelji: osnivači osnovnih i srednjih škola (javnih i privatnih škola s pravom javnosti); Partneri: osnovne i srednje škole</t>
  </si>
  <si>
    <t xml:space="preserve">Programska, stručna i financijska potpora obrazovanju učenika pripadnika romske nacionalne manjine </t>
  </si>
  <si>
    <t>Pružanje potpore učenicima, pripadnicima romske nacionalne manjine, na razini predškolskog i osnovnog obrazovanja kako bi se olakšao proces njihove integracije u sustav redovnog obrazovanja</t>
  </si>
  <si>
    <t>Sufinanciranje provedbe izvanškolskih aktivnosti - programi produženog boravka / izvannastavne aktivnosti usmjerene ka socijalnoj integraciji učenika pripradnika romske nacionalne manjine / učenje hrvatskog jezika</t>
  </si>
  <si>
    <t>Prijavitelji: osnivači odgojno-obrazovnih institucija na razini pred-tercijarnog obrazovanja (dječji vrtići, osnovne škole);                   Partneri: dječji vrtići i osnovne škole</t>
  </si>
  <si>
    <t xml:space="preserve"> Poticanje rada s darovitom djecom i učenicima na predtercijarnoj razini</t>
  </si>
  <si>
    <t>Razvoj potencijala darovitih učenika u skladu s njihovim sklonostima, sposobnostima i interesima / razvoj i implementacija individualiziranih i fleksibilnih programa te metoda i oblika rada</t>
  </si>
  <si>
    <t xml:space="preserve"> Jačanje kompetencija, učitelja, nastavnika, stručnih suradnika u odgojno-obrazovnim ustanovama; Izrada i implementacija individualiziranih programa te novih metoda i oblika rada s darovitim učenicima; Provedba izvannastavnih i izvanškolskih aktivnosti za darovite učenike </t>
  </si>
  <si>
    <t xml:space="preserve">Osnovnoškolske i srednjoškolske odgojno-obrazovne ustanove, jedinice lokalne jedinice lokalne i regionalne samouprave </t>
  </si>
  <si>
    <t>1. kvartal 2017.</t>
  </si>
  <si>
    <t>Podići razinu informacijske pismenosti učenika osnovnih i srednjih škola kako bi se pripremili za cjeloživotno učenje</t>
  </si>
  <si>
    <t>stručno usavršavanje nastavnika/učitelja, organizacija i provedba studijskih posjeta, razvoj fakultativnih programa/kurikuluma, opremanje školskih knjižnica relevantnom građom,  radionice za roditelje, radionice za učitelje/nastavnike, stručne suradnike</t>
  </si>
  <si>
    <t>Osnovnoškolske i srednjoškolske odgojno-obrazovne ustanove</t>
  </si>
  <si>
    <t xml:space="preserve">Promicanje važnosti cjeloživotnog učenja s ciljem povećanja broja odraslih koji sudjeluju u usavršavanju i osposobljavanju
</t>
  </si>
  <si>
    <t>Jačanje i daljnja izgradnja institucionalnih kapaciteta za primjenu HKO-a te unapređenje kvalitete i relevantnosti obrazovanja na svim razinama uključujući neformalno i informalno učenje</t>
  </si>
  <si>
    <t>10.iv.1. Modernizacija ponude strukovnog obrazovanja te podizanje njegove kvalitete radi povećanja zapošljivosti učenika kao i mogućnosti za daljnje obrazovanje</t>
  </si>
  <si>
    <t xml:space="preserve">Uspostava sustava vanjskog vrednovanja ustanova za strukovno obrazovanje i osposobljavanje    </t>
  </si>
  <si>
    <t xml:space="preserve">Razrada modela vanjskog vrednovanja i kontinuiranog praćenja rada ustanova za strukovno obrazovanje i osposobljavanje;  Edukacija i licenciranje vanjskih procjenitelja; izrada plana i programa vanjskog vrednovanja ustanova za strukovno obrazovanje i osposobljavanje
</t>
  </si>
  <si>
    <t>Nacionalni centar za vanjsko vrednovanje obrazovanja</t>
  </si>
  <si>
    <t>Unapređenje kvalitete visokog obrazovanja kroz razvoj i provedbu HKO-a</t>
  </si>
  <si>
    <t>Dodjela stipendija studentima I</t>
  </si>
  <si>
    <t xml:space="preserve"> Doprinijeti povećanju dostupnosti visokog obrazovanja i većoj stopi završnosti za   studente nižeg socio-ekonomskog statusa i ostale skupine u nepovoljnom položaju</t>
  </si>
  <si>
    <t>Podrška obrazovanju odraslih polaznika uključivanjem u prioritetne programe obrazovanja, usmjerene unapređenju vještina i kompetencija polaznika u svrhu povećanja zapošljivosti</t>
  </si>
  <si>
    <t>Povećati razinu znanja, vještina i kompetencija odraslih osoba bez kvalifikacija, s nižom razinom kvalifikacija ili općenito s niskom razinom obrazovanosti, omogućiti stjecanje prve kvalifikacije ili stjecanje više razine kvalifikacije te prekvalifikacije kako bi se povećala konkurentnost osoba na tržištu rada</t>
  </si>
  <si>
    <t>Odabir polaznika za uključivanje u programe obrazovanja odraslih; Organizacija i provedba izvođenja programa obrazovanja odraslih;Evaluacija provedbe programa</t>
  </si>
  <si>
    <t>Razvoj i provedba unutarnjih i vanjskih sustava osiguranja kvalitete, što uključuje i nadogradnju unutarnjih propisa o postupcima i procesima, poboljšanu upotrebu IKT-a i drugih alata u postupcima provedbe samovrednovanja i vanjskog vrednovanja visokoobrazovnih ustanova</t>
  </si>
  <si>
    <t>Informiranje   o mogućnostima dobivanja stipendijaza studente nižeg socio-ekonomskog statusa; programska podrška za provedbu javnog poziva za dodjeljivanje stipendija; provedba javnog poziva za dodjeljivanje stipendija za navedenu kategoriju studenata</t>
  </si>
  <si>
    <t xml:space="preserve">Informiranje   o mogućnostima dobivanja stipendija u STEM području te u informatičko-komunikacijskom području; programska podrška za provedbu javnog poziva za dodjeljivanje stipendija u navedenom području; provedba javnog poziva za dodjeljivanje stipendija; upravljanje i administracija, promidžba i vidljivost  </t>
  </si>
  <si>
    <t xml:space="preserve">Izrada i dorada standarda kvalifikacija te izrada skupova ishoda učenja uz korištenje analitičkih alata izrađenih kroz HKO; uspostava preostalih sektorskih vijeća; pružanje podrške radu sektorskih vijeća i njihovih radnih skupina
   </t>
  </si>
  <si>
    <t>Ministarstvo rada i mirovinskoga sustava (MRMS)</t>
  </si>
  <si>
    <t>Smjernice za ESF 2014.-2020.</t>
  </si>
  <si>
    <t>Smjernice br.</t>
  </si>
  <si>
    <t>03</t>
  </si>
  <si>
    <t>Datum odobrenja</t>
  </si>
  <si>
    <t>Veljača 2016.</t>
  </si>
  <si>
    <t>Dodjela bespovratnih sredstava</t>
  </si>
  <si>
    <t>Verzija</t>
  </si>
  <si>
    <t>2.0</t>
  </si>
  <si>
    <t xml:space="preserve">Prilog </t>
  </si>
  <si>
    <t>05</t>
  </si>
  <si>
    <t>Smjernice odobrila</t>
  </si>
  <si>
    <t>Ministrica MRMS</t>
  </si>
  <si>
    <t>Potpora razvoju HKO-a u području povezivanja obrazovanja i tržišta rada</t>
  </si>
  <si>
    <t>Razvoj standarda zanimanja i provedba HKO-a</t>
  </si>
  <si>
    <t>Otvoreni postupak</t>
  </si>
  <si>
    <t xml:space="preserve"> Uključivanje marginaliziranih skupina na tržište rada </t>
  </si>
  <si>
    <t xml:space="preserve">Podrška razvoju i širenju rada s mladima u Hrvatskoj </t>
  </si>
  <si>
    <t>Socijalno uključivanje mladih faza I</t>
  </si>
  <si>
    <t xml:space="preserve">Razvoj usluga osobne asistencije za osobe s invaliditetom - faza 1 </t>
  </si>
  <si>
    <t xml:space="preserve"> Jačanje kapaciteta stručnjaka koji pružaju psihosocijalnu skrb za branitelje i stradalnike Domovinskog rata </t>
  </si>
  <si>
    <t>Dobro upravljanje</t>
  </si>
  <si>
    <t>11.i.1.Povećanje djelotvornosti i kapaciteta u javnoj upravi kroz poboljšanje pružanja usluga i upravljanja ljudskim potencijalima</t>
  </si>
  <si>
    <t>Unaprjeđenje kvalitete provedbe javnih politika i pružanja usluga institucija javne uprave kroz ojačane kompetencije za dobro upravljanje</t>
  </si>
  <si>
    <t>ograničeni postupak: izravna dodjela sredstava</t>
  </si>
  <si>
    <t>Razvoj programa stjecanja kompetencija za dobro upravljanje unutar sustava javne uprave temeljeno na realnim potrebama; Jačanje kompetencija rukovoditelja u tijelima državne uprave te izabranih dužnosnika i rukovoditelja u jedinicama lokalne/ regionalne samouprave za primjenu principa dobrog upravljanja</t>
  </si>
  <si>
    <t>Državna škola za javnu upravu</t>
  </si>
  <si>
    <t>Jačanje kompetencija državnih i javnih službenika te službenika u tijelima jedinica lokalne i regionalne samouprave za pripremu i provedbu projekata financiranih sredstvima iz ESF-a</t>
  </si>
  <si>
    <t>Unaprjeđenje diseminacije znanja o pripremi i provedbi projekata iz ESF-a javnim službenicima, državnim službenicima i službenicima u tijelima jedinica lokalne i regionalne samouprave; Uspostavljanje trenerske mreže  trenera; Povećanje broja javnih službenika, državnih službenika i javnih službenika u tijelima jedinica lokalne i regionalne samouprave osposobljenih za pripremu i provedbu ESF projekata</t>
  </si>
  <si>
    <t>Razvoj i implementacija novih te kontinuirano unaprjeđivanje postojećih metodologija i mehanizama u sustavu usavršavanja u javnoj upravi</t>
  </si>
  <si>
    <t>Jačanje kapaciteta za učinkovito pružanje usluga u Ministarstvu branitelja</t>
  </si>
  <si>
    <t xml:space="preserve">Jačanje kapaciteta tijela državne uprave o hrvatskom modelu pronalaženja nestalih osoba i neregistriranih grobnica </t>
  </si>
  <si>
    <t xml:space="preserve">Povećanje efikasnosti Ministarstva branitelja u procesu traženja nestalih osoba i povećanje broja riješenih slučajeva unaprijeđenjem postojećih metoda pronalaska i uvođenjem bio detektora i geo radara 
Stvaranje multiplikacijskih učinaka o nestalim osobama i pronalasku neregistriranih grobnica na području drugih država članica EU i regije
</t>
  </si>
  <si>
    <t>Unaprijediti sustav kreiranja, praćenja i vrednovanja politika u području skrbi za hrvatske branitelje iz Domovinskog rata, članove njihovih obitelji te civilne žrtve rata uspostavom baze podataka za praćenje zdravstvenog stanja, socijalne uključenosti te zapošljavanja ove skupine</t>
  </si>
  <si>
    <t xml:space="preserve">Razvoj znanja o hrvatskim braniteljima iz Domovinskog rata, članovima njihovih obitelji te civilnim žrtvama Domovinskog rata definiranjem potrebnih podataka te njihovim prikupljanjem; Razvoj IT alata odnosno baze podataka za prikupljanje, praćenje i obradu podataka; Razvoj vještina/kompetencija zaposlenika Ministarstva branitelja u području administriranja bazama podataka; Razvoj vještina/kompetencija zaposlenika Ministarstva branitelja u području analize podataka te kreiranja i implementacije politika; Poboljšati komunikaciju i razmjenu podataka Ministarstva branitelja i drugih institucija/tijela javne uprave koja u svom djelokrugu također skrbe o braniteljskoj populaciji
</t>
  </si>
  <si>
    <t>Jačanje kapaciteta Ministarstva branitelja kroz podizanje općih i stručnih kompetencija službenika na svim razinama s ciljem pružanja brže i kvalitetnije usluge braniteljskoj populaciji.</t>
  </si>
  <si>
    <t>Ojačane analitičke sposobnosti organizacijskih jedinica u javnoj upravi odgovorne za nadzor i provedbu mjera politika temeljenih na dokazima</t>
  </si>
  <si>
    <t xml:space="preserve">Povećanje znanje o potrebama za podacima nužnih za provođenje politika temeljenih na dokazima
Poboljšanje nacionalnih instrumenata za prikupljanje i korištenje podataka u svrhu donošenja politika temeljenih na dokazima i najbolje europske prakse
Poboljšanje vještine zaposlenika i sposobnosti umrežavanja u državnoj i javnoj upravi s ciljem pružanja boljih usluga
</t>
  </si>
  <si>
    <t>Razvoj moderne javne uprave koja će pridonositi gospodarskom i održivom razvoju hrvatskog društva pružanjem javnih usluga na pouzdan, predvidiv i društveno odgovoran način.</t>
  </si>
  <si>
    <t>Ministarstvo uprave</t>
  </si>
  <si>
    <t>Uspostava sustava praćenja i evaluacije učinaka Strategije razvoja javne uprave</t>
  </si>
  <si>
    <t>Uspostava indikatori utjecaja (impact) mjera Strategije na cilj Strategije, izrada metodologija  praćenja (monitoring) i evaluacije provedbe Strategije, izrada prijedloga sustava nadzora (monitoring) i evaluacije napretka reforme javne uprave, razvoj IT alata</t>
  </si>
  <si>
    <t>Razvoj kompetencijskog okvira za efikasnije upravljanje ljudskim potencijalima u javnoj upravi</t>
  </si>
  <si>
    <t>Izrada kataloga kompetencija službenika zaposlenih u javnoj upravi, kompetencijskog okvira za rukovodeće i nerukovodeće službenike u javnoj upravi, unaprijediti i razviti kompetencije službenika u jedinicama nadležnim za ljudske potencijale,  važne za primjenu kompetencijskog modela u poslovnim procesima u instituciji, izrada IT rješenja kao podrške provedbi poslovnih procesa institucija u području upravljanja i razvoja ljudskih potencijala, izrada prijedloga pravnih propisa za uvođenje kompetencijskog okvira u tijelima javne uprave i jedinicama lokalne i područne (regionalne) samouprave</t>
  </si>
  <si>
    <t>21.</t>
  </si>
  <si>
    <t>22.</t>
  </si>
  <si>
    <t xml:space="preserve">Povećanje učinkovitosti javne uprave uvođenjem sustava kvalitete u javnu upravu 
</t>
  </si>
  <si>
    <t>Razviti mehanizme i alate za uvođenje i osiguravanje kvalitete kojima će se opseg i kvaliteta usluga koje pruža javna uprava uskladiti sa stvarnim potrebama korisnika.
Izraditi IT sustav za potporu upravljanju  sustavom kvalitete u javnoj upravi.
Podizati svijest dionika (korisnika, javne uprave) o njihovoj ulozi u poboljšanju kvalitete u javnoj upravi.</t>
  </si>
  <si>
    <t>23.</t>
  </si>
  <si>
    <t>24.</t>
  </si>
  <si>
    <t>25.</t>
  </si>
  <si>
    <t>26.</t>
  </si>
  <si>
    <t>27.</t>
  </si>
  <si>
    <t>28.</t>
  </si>
  <si>
    <t>Otvorenost, transparentnost informacija tijela državne i javne uprave</t>
  </si>
  <si>
    <t xml:space="preserve">Regionalne edukacije za službenike za informiranje u tijelima javne vlasti, medije i novinare, Online edukativna kampanja za službenike u tijelima javne vlasti, udruge, medije i građane
</t>
  </si>
  <si>
    <t>Povjerenik za informiranje Republike Hrvatske</t>
  </si>
  <si>
    <t>29.</t>
  </si>
  <si>
    <t>Osposobljavanje pripadnika postrojbi CZ županijske razine radi boljeg pružanja javnih usluga u slučaju nesreća i katastrofa</t>
  </si>
  <si>
    <t>Doprinijeti većoj razini sigurnosti ljudi, imovine i dobara u Republici Hrvatskoj, te poboljšati sposobnost za pružanje pomoći susjednim županijama u slučaju nesreća i katastrofa</t>
  </si>
  <si>
    <t>Državna uprava za zaštitu i spašavanje</t>
  </si>
  <si>
    <t>30.</t>
  </si>
  <si>
    <t>Povećanje učinkovitosti Porezne uprave u području nadzora e-trgovine</t>
  </si>
  <si>
    <t xml:space="preserve">Unaprjeđenje znanja službenika u korištenju alata za nadzor i reviziju e-trgovine, nadogradnja postojeće IT aplikacije za e-trgovinu
</t>
  </si>
  <si>
    <t>Ministarstvo financija- Porezna uprava</t>
  </si>
  <si>
    <t>35.</t>
  </si>
  <si>
    <t>Unaprijediti proračunsko planiranje kroz osiguranje učinkovite alokacije sredstava u skladu s strateškim prioritetima</t>
  </si>
  <si>
    <t xml:space="preserve">1. Stvaranje pravnog okvira radi ujednačenog načina ocjene i postupka odobravanja investicijskih projekata
2.   Osposobljavanje obveznika  za primjenu pravnog okvira
3. Osiguravanje IT podrške za prijavu i praćenje investicijskih projekata na državnoj razini
</t>
  </si>
  <si>
    <t>Ministarstvo financija</t>
  </si>
  <si>
    <t>37.</t>
  </si>
  <si>
    <t>Jačanje institucionalnog kapaciteta unapređenjem sustava upravljanja kvalitetom</t>
  </si>
  <si>
    <t>Povećanje djelotvornosti i kapaciteta u Državnom zavodu za statistiku kroz unapređenje sustava za upravljanje kvalitetom i dokumentiranja kvalitete statističkih istraživanja</t>
  </si>
  <si>
    <t>Državni zavod za statistiku</t>
  </si>
  <si>
    <t>38.</t>
  </si>
  <si>
    <t>jačanje kapaciteta Državnog zavoda za statistiku</t>
  </si>
  <si>
    <t>Povećanje djelotvornosti i kapaciteta u Državnom zavodu za statistiku,  smanjenje  troškova i poboljšanje usluga putem uvođenja standardne platforme za web upitnike.</t>
  </si>
  <si>
    <t>40.</t>
  </si>
  <si>
    <t>Jačanje kapaciteta vatrogasnih postrojbi i učinkovitosti vatrogasnih službi kroz IT radionice  za bolje funkcioniranje javnih usluga</t>
  </si>
  <si>
    <t xml:space="preserve">Povećati informatičku pismenost vatrogasaca i vatrogasnih operatera te osposobiti vatrogasne operatere za korištenje informatičkih modula vatrogasne mreže. Edukacija članova vatrogasnih operativnih centara u radu s jedinstvenim IS HVZ-a. 
</t>
  </si>
  <si>
    <t>Hrvatska vatrogasna zajednica</t>
  </si>
  <si>
    <t>41.</t>
  </si>
  <si>
    <t>42.</t>
  </si>
  <si>
    <t>43.</t>
  </si>
  <si>
    <t>44.</t>
  </si>
  <si>
    <t>45.</t>
  </si>
  <si>
    <t>46.</t>
  </si>
  <si>
    <t>Automatizacija obrade podataka i trajna dostupnost javnih službenih dokumenata i informacija Republike Hrvatske radi informiranja i ponovne uporabe svima zainteresiranima pod jednakim uvjetima, nepristrano i besplatno.</t>
  </si>
  <si>
    <t>1. Unaprjeđenje postojeće baze podataka za upravljanje službenim dokumentima RH kroz implementaciju integralnog Sustava za upravljanje službenom dokumentacijom Republike Hrvatske u Digitalnom informacijsko-dokumentacijskom uredu Vlade RH; 2. Jačanje kapaciteta javne uprave prema Zakonu o pravu na pristup informacijama</t>
  </si>
  <si>
    <t>Digitalno informacijsko - dokumentacijski ured Vlade RH</t>
  </si>
  <si>
    <t>47.</t>
  </si>
  <si>
    <t>Poboljšanje sustava upravljanja ljudskim resursima u Carinskoj upravi uspostavom učinkovitog sustava za upravljanje kompetencija carinskih službenika</t>
  </si>
  <si>
    <t>Izrada kataloga kompetencija carinskih službenika i softvera službeničke evidencije</t>
  </si>
  <si>
    <t>Ministarstvo financija-Carinska uprava</t>
  </si>
  <si>
    <t>48.</t>
  </si>
  <si>
    <t>49.</t>
  </si>
  <si>
    <t>50.</t>
  </si>
  <si>
    <t>51.</t>
  </si>
  <si>
    <t>Modernizacija poslovanja Carinske uprave radi unaprjeđenja pružanja usluga građanima i gospodarstvenicima te poboljšanje povezanosti i suradnje sa carinskim upravama država članica EU</t>
  </si>
  <si>
    <t>52.</t>
  </si>
  <si>
    <t>Poboljšati pristup centralnim servisima europskog informacijskog sustava uvođenjem jedinstvenog sučelja (UUM&amp;DS)</t>
  </si>
  <si>
    <t>53.</t>
  </si>
  <si>
    <t>54.</t>
  </si>
  <si>
    <t>55.</t>
  </si>
  <si>
    <t>56.</t>
  </si>
  <si>
    <t>Podizanje razine znanja i vještina carinskih službenika u 16 područja specifičnih za carinu te iz engleskog jezika kako bi se poboljšala njihova učinkovitost i djelotvornost u izvršavanju stručnih zadaća</t>
  </si>
  <si>
    <t>Poboljšanje pristupa carinskih službenika specifičnoj izobrazbi i tečajevima engleskog jezika razvojem modula za e-učenje i uvođenjem webinara u Carinsku uprave;          Povećanje broja carinskih službenika s poznavanjem stručnog engleskog jezika i kompetencijama potrebnim u 16 specifičnih područja.</t>
  </si>
  <si>
    <t>57.</t>
  </si>
  <si>
    <t xml:space="preserve">Poboljšati sigurnosti i transparentnosti protoka robe i usluga u RH i EU kroz osiguravanje ispravne naplate carina, PDV-a i ostalih davanja (električno podnošenje BTI) </t>
  </si>
  <si>
    <t>58.</t>
  </si>
  <si>
    <t>Jačanje učinkovitosti i kvalitete usluga Sektora za nadzor u Carinske uprave</t>
  </si>
  <si>
    <t>Jačanje kapaciteta Sektora za nadzor u obavljanju funkcije nadziranja kroz različite edukacije
Poboljšanje i modernizacija operativnih i upravljačkih procesa CURH-a kroz implementaciju IT sustava za carinsko nadziranje</t>
  </si>
  <si>
    <t>60.</t>
  </si>
  <si>
    <t>Unaprijediti sustav upravljanja dokazom o statusu robe Unije kroz informatizaciju razmjene podataka (PoUS)</t>
  </si>
  <si>
    <t>Unaprijediti sustav za upravljanje carinskim odlukama i elektroničku razmjenu informacija o istim među svim državama članicama</t>
  </si>
  <si>
    <t>Nije zaprimljen Sažetak operacije za navedeni projekt</t>
  </si>
  <si>
    <t>Državna geodetska uprava</t>
  </si>
  <si>
    <t>Jačanje kapaciteta te unaprjeđenje znanja i vještina službenika Državne geodetske uprave vezane uz pregled i potvrđivanje parcelacijskih i drugih geodetskih elaborata i geodetskih projekata.</t>
  </si>
  <si>
    <t>Jačanje kapaciteta te unaprjeđenje vještina službenika Državne geodetske uprave o zakonima i pravilnicima vezanih za donošenje odluka u području pregleda i potvrđivanja parceliranja i drugih geodetskih elaborata te geodetskih projekata.</t>
  </si>
  <si>
    <t>Postavljanje temelja za razvoj modernog, elektronickog, centralizovanog i azurnog registra koji objedinjuje sve podatke o poslovnim subjektima</t>
  </si>
  <si>
    <t xml:space="preserve"> Dijagnoza sustava registara poslovnih subjekata, izrada preporuke i plan razvoja uspostave modernog registra poslovnih subjekata, jacanje znanja i vjestina dionika javnog sektora, uspostava pravnog okvira za ocijenu zadovoljstva korisnika uslugama javnih registara
</t>
  </si>
  <si>
    <t>Agencija za inovacija i konkurentnost</t>
  </si>
  <si>
    <t>Razvoj i jačanje ključnih stručnih kompetencija (općih i specifičnih znanja i vještina) državnih i javnih  službenika i državnih dužnosnika za europske poslove</t>
  </si>
  <si>
    <t xml:space="preserve">Jačanje  općih i specifičnih znanja državnih i javnih službenika i dužnosnika koji se bave europskim poslovima
Jačanje općih i specifičnih vještina državnih službenika koji se bave europskim poslovima 
Razvoj učinkovitog evaluacijskog sustava nacionalne koordinacije europskih poslova 
</t>
  </si>
  <si>
    <t>Ministarstvo vanjskih i europskih poslova</t>
  </si>
  <si>
    <t>Uvođenje i provedba programa edukacije iz područja stranih jezika za pravosudne dužnosnike i savjetnike u pravosudnim tijelima - Pravosudna akademija</t>
  </si>
  <si>
    <t>11.i.2. Unaprjeđenje kapaciteta i funkcioniranja pravosuđa kroz poboljšanje upravljanja i kompetencija</t>
  </si>
  <si>
    <t>Poboljšati izvršavanje dužnosti sudaca, državnih odvjetnika i savjetnika u pravosudnim tijelima unaprjeđenjem sustava stručnog usavršavanja u pravosuđu i poboljšanjem njihovog znanja stranih jezika</t>
  </si>
  <si>
    <t xml:space="preserve">Unaprijediti saznanja o potrebama za edukacijom navedenih skupina iz područja stranih jezika
Poboljšati sustav stručnog usavršavanja PA izradom programa učenja stranih jezika i online učenja stranih jezika
Unaprijediti poznavanje stranih jezika među navedenim skupinama
</t>
  </si>
  <si>
    <t>Pravosudna akademija</t>
  </si>
  <si>
    <t>Učinkovito upravljanje sustavom pravosuđa - Ministarstvo pravosuđa</t>
  </si>
  <si>
    <t>Unaprjeđenje kvalitete i učinkovitosti pravosudnog sustava pružanjem poticaja za pravodobno rješavanje postupaka u sporovima građanskih i trgovačkih predmeta, upravnih predmeta i izvansudske nagodbe, osobito u sporovima manje vrijednosti.</t>
  </si>
  <si>
    <t>Skraćivanje trajanja sudskih postupaka i broja nerješenih slučajeva</t>
  </si>
  <si>
    <t>Ministarstvo pravosuđa</t>
  </si>
  <si>
    <t>Analiza rezultata provedene racionalizacije mreže pravosudnih tijela - Ministarstvo pravosuđa</t>
  </si>
  <si>
    <t>Povećanje učinkovitosti sektora pravosuđa</t>
  </si>
  <si>
    <t>Razvoj sustava postupanja sa zatvorenicima i unapređenje zdravstvene skrbi - Ministarstvo pravosuđa</t>
  </si>
  <si>
    <t>Poboljšati radne uvjete te vještine i kompetencije službenika u zatvorskom sustavu koji rade izravno sa zatvorenicima</t>
  </si>
  <si>
    <t xml:space="preserve">Unaprijediti i testirati model organizacije rada službenika tretmana i osiguranja kako bi model bio učinkovit  i adekvatan.
Unaprijediti znanje i vještine službenika tretmana i osiguranja, službenika koji pružaju zdravstvenu zaštitu zatvorenicima, strukovnih učitelja i novoprimljenih djelatnika (osim službenika osiguranja) koji izravno rade sa zatvorenicima. 
 Podići kvalitetu usluga zdravstvene skrbi zatvorenicima opremanjem Zatvorske bolnice, ambulanata u zatvorima i kaznionicama u Republici Hrvatskoj te Centra za intenzivni tretman zatvorenika u Glini. </t>
  </si>
  <si>
    <t>Unapređenje sposobnosti korištenja informacijskih tehnologija uključujući e-learning- Pravosudna akademija</t>
  </si>
  <si>
    <t>Jačanje socijalnog dijaloga - faza III</t>
  </si>
  <si>
    <t>11.ii.1. Razvijanje kapaciteta organizacija civilnog društva, osobito nevladinih organizacija i socijalnih partnera, te jačanje civilnog i socijalnog dijaloga radi boljeg upravljanja</t>
  </si>
  <si>
    <t>Poboljšanje kvalitete socijalnog dijaloga u Hrvatskoj te razvoj i jačanje administrativnih i stručnih kapaciteta svih razina organizacija socijalnih partnera</t>
  </si>
  <si>
    <t>Promicanje socijalnog dijaloga, istraživanja i analitičkih projekata o temama kao što su radni odnosi, uvjeti rada u Hrvatskoj itd. Izgradnja kapaciteta socijalnih partnera koji se odnose na specijalizaciju u različitim područjima (zdravstvo, socijalne usluge, obrazovanje, okoliš, transparentnost javne uprave), posebno uključujući specijalizirane kompetencije za uključivanje u razvoj, provedbu i praćenje politika na svim razinama; Razvijanje standarda za pojačanu suradnju među socijalnim partnerima i izgradnja njihovih kapaciteta za partnerstvo (socijalnih partnera i predstavnika vlasti) uključujući provođenje kolektivnog pregovaranja i samostalnih tehnika bi- i tripartitnog pregovaranja; Izgradnja kapaciteta, kao što su obuka, radionice, seminari, javne/stručne rasprave, osposobljavanje, istraživačke aktivnosti, te aktivnosti vezane uz internacionalizaciju hrvatskih socijalnih partnera (sektorska vijeća, Europska radnička vijeća uključujući provedbu europskih okvirnih sporazuma i socijalne pravne stečevine EU-a.</t>
  </si>
  <si>
    <t>Podrška organizatorima volontiranja za unaprjeđenje menadžmenta volontera i provedbu volonterskih programa</t>
  </si>
  <si>
    <t>11.ii.1. Izgradnja kapaciteta organizacija civilnog društva, osobito udruga i socijalnih partnera, te  jačanje civilnog i socijalnog dijaloga radi boljeg upravljanja</t>
  </si>
  <si>
    <t xml:space="preserve">Opći cilj: Osnažiti doprinos volonterstva u provođenju reformi za društveni i gospodarski rast i demokratski razvoj. Specifični ciljevi: 1. Unaprijediti kapacitete organizatora volontiranja – organizacija civilnog društva i javnih ustanova za učinkovit menadžment volontera u svrhu poboljšanja kvalitete usluga od općeg interesa, 2. Povećati broj mladih koji sudjeluju u programima odgoja za volontiranje. </t>
  </si>
  <si>
    <t>Aktivnosti koje pridonose ostvarivanju cilja operacije, poput: provođenje edukacija za koordinatore volontera u OCD-ima i javnim ustanovama, razvijanje volonterskih programa u područjima relevantnim za ESF, provedba programa odgoja za volontiranje u osnovnim i srednjim školama, organiziranje velikih volonterskih akcija, uvođenje inovativnih alata i mehanizama za razvoj volonterstva, unapređivanje javne svijesti, kapaciteta organizacija i razmjene iskustava  o volonterstvu.</t>
  </si>
  <si>
    <t>Organizacije civilnog društva aktivne u području pružanja usluga od općeg interesa (razvoj volonterstva; odgoj i obrazovanje; zdravstvene usluge, socijalna skrb; zaštita okoliša; borba protiv korupcije; suzbijanje diskriminacije; razvoj filantropije); javne ustanove; jedinice lokalne i područne (regionalne) samouprave.</t>
  </si>
  <si>
    <t>400.000-700.000 prva grupa aktivnosti/1.200.000 druga grupa aktivnosti</t>
  </si>
  <si>
    <t>III. kvartal 2016.</t>
  </si>
  <si>
    <t>Ured za udruge Vlade RH</t>
  </si>
  <si>
    <t>Podrška razvoju partnerstava OCD-a i visokoobrazovnih ustanova za provedbu programa društveno-korisnog učenja</t>
  </si>
  <si>
    <t>Aktivnosti koje pridonose ostvarivanju cilja operacije, poput: razrada metodologije za sustavno organiziranje angažmana studenata u organizacijama civilnog društva, izrada i provedba programa mentorstva koji uključuju studente u izravne aktivnosti s korisnicima usluga organizacija civilnog društva u rješavanju potreba lokalne zajednice, uspostava i djelovanje resursnih centara za podršku provedbi programa društveno korisnog učenja na fakultetima, osposobljavanje nastavnika za implementaciju nastavnih metoda društveno korisnog učenja, organizacija studentskih debata, obuka, radionica, seminara, javnih/stručnih rasprava, provedba programa društveno korisnog učenja u organizacijama civilnog društva, provedba informacijskih i komunikacijskih aktivnosti s ciljem promocije rezultata programa društveno korisnog učenja.</t>
  </si>
  <si>
    <t>500.000-1.200.000</t>
  </si>
  <si>
    <t>II. kvartal 2016.</t>
  </si>
  <si>
    <t>IV. kvartal 2016.</t>
  </si>
  <si>
    <t>Osnaživanje doprinosa OCD-a za provedbu programa građanskog odgoja i obrazovanja - faza I</t>
  </si>
  <si>
    <t>Opći cilj: osnažiti doprinos civilnoga društva u odgoju i obrazovanju djece za aktivne i odgovorne građane. Specifični cilj: jačati kapacitete organizacija civilnog društva u provođenju građanskog odgoja i obrazovanja</t>
  </si>
  <si>
    <t>Aktivnosti koje pridonose ostvarivanju cilja operacije, poput: obuke, radionice, seminari, javne/stručne rasprave, osposobljavanje na radnom mjestu, programi mentorstva, istraživačke aktivnosti, podizanje javne svijesti, provedba programa građanskog odgoja i obrazovanja (koji uključuju teme vezane za uvođenje koncepta aktivnog građanstva, demokratskog odlučivanja, angažmana za opće dobro, zaštite ljudskih prava, razvoja socijalnih vještina, borbe protiv predrasuda i stereotipa, interkulturalnog dijaloga, poduzetničkih vještina, aktivnog uključivanja djece i mladih u aktivnosti za održivi razvoj).</t>
  </si>
  <si>
    <t>500.000-1.000.000</t>
  </si>
  <si>
    <t>Jačanje kapaciteta OCD-a za provedbu tretmana u okviru izvršavanja kaznenopravnih sankcija te provedbu postpenalnog prihvata i resocijalizacije</t>
  </si>
  <si>
    <t xml:space="preserve">Opći cilj: stvaranje uvjeta za učinkovitiju resocijalizaciju i reintegraciju počinitelja kaznenih djela u društvenu zajednicu. Specifični ciljevi: 1. Unaprijediti suradnju OCD-a, zatvorskog sustava i sustava socijalne skrbi u provedbi tretmana u okviru izvršavanja kaznenopravnih sankcija te politika postpenalnog prihvata i resocijalizacije;
2. Unaprijediti kapacitete OCD-a za osmišljavanje i razvoj usluga postpenalnog prihvata, strukturiranih programa obrazovanja i resocijalizacije maloljetnih i punoljetnih počinitelja kaznenih djela.
</t>
  </si>
  <si>
    <t>Aktivnosti koje doprinose ostvarivanju ciljeva operacije, poput: jačanje kapaciteta OCD-a za provođenje terapijskog rada sa zatvorenicima temeljenih na pristupima usmjerenim na obitelj (eng. family-focused approaches), višeagencijski pristup (eng. inter-agency approaches), sveobuhvatni programi uključivanja zatvorenika u zajednicu usmjereni na zajednicu (eng. community –based comprehensive prisoner reentry programs); uspostava i organiziranje grupa samopomoći; radionice i informiranja o mogućnostima školovanja, zapošljavanja i ostvarivanja različitih socijalnih prava za vrijeme i nakon odsluženja sankcije; programi obuke za dokvalifikaciju i prekvalifikaciju; organiziranje različitih tečajeva i strukovne izobrazbe za zatvorenike - liječene ovisnike; osnivanje stambenih zajednica za bivše zatvorenike; podrška OCD-ima u razvoju novih postpenalnih programa za povratnike s odsluženja kazne; individualni i grupni rad s povratnicima s odsluženja kazne i njihovim obiteljima; pružanje usluga pravne pomoći; organiziranje rada terapijskih zajednica; provođenje edukacije stručnjaka OCD-a koji sudjeluju u provedbi postpenalnih usluga; organiziranje koordinacijskih sastanaka OCD-a i javnih institucija u provedbi postpenalnih programa; aktivnosti usmjerene poticanju javnih institucija i poslovnog sektora za suradnju s organizacijama civilnog društva u planiranju i pružanju postpenalnih usluga u zajednici; osmišljavanje i razvoj socijalno-poduzetničkih inicijativa povratnika s odsluženja kazne.</t>
  </si>
  <si>
    <t>I. kvartal 2017.</t>
  </si>
  <si>
    <t>Suradnja organizacija civilnog društva i lokalnih vlasti za participativno upravljanje proračunskim procesima</t>
  </si>
  <si>
    <t xml:space="preserve">Opći cilj: unaprijediti sudjelovanje građana u donošenju odluka na lokalnim razinama. Specifični ciljevi: 1. osnažiti stručne, analitičke i zagovaračke kapacitete organizacija civilnog društva za pružanje učinkovite potpore građanima u donošenju odluka na lokalnim razinama; 2. unaprijediti suradnju organizacija civilnog društva i lokalnih tijela javne vlasti za participativno upravljanje proračunskim procesima; 3. povećati sudjelovanje građana u određivanju prioriteta za raspolaganje proračunima na lokalnim razinama.
</t>
  </si>
  <si>
    <t xml:space="preserve">Aktivnosti koje pridonose ostvarivanju cilja operacije, poput: razvijanje i provedba programa mentorstva za lokalne OCD-e za njihovo aktivno i učinkovito uključivanje u procese donošenja odluka i mobiliziranja građana za participativno odlučivanje; razvijanje i provedba edukativnih programa usmjerenih predstavnicima lokalnih vlasti i organizacijama civilnoga društva za participativno odlučivanje; organiziranje vođenih sastanaka građana i predstavnika lokalnih vlasti radi dogovora oko prioriteta u planiranju lokalnih proračuna; razvijanje inovativnih alata, uključujući informacijske tehnologije, za transparentno i učinkovito sudjelovanje građana u izradi proračuna; prijenos primjera dobre prakse participativnog budžetiranja; unaprjeđenje javne svijesti o koristima participativnog odlučivanja.
</t>
  </si>
  <si>
    <t>Podrška programima OCD-a za praćenje postupaka javne nabave na lokalnoj razini - faza I</t>
  </si>
  <si>
    <t xml:space="preserve">Opći cilj: unaprijediti transparentnost trošenja sredstava iz javnih izvora na lokanim razinama. Specifični cilj je unaprijediti kapacitete organizacija civilnoga društva za praćenje postupaka javne nabave na lokalnoj razini.
</t>
  </si>
  <si>
    <t xml:space="preserve">Aktivnosti koje pridonose ostvarivanju cilja operacije, poput:  edukacije lokalnih OCD-a i predstavnika medija o postupcima javne nabave i uočavanju nepravilnosti u postupcima javne nabave; jačanje kapaciteta lokalnih OCD-a za  praćenje transparentnosti postupaka javne nabave i aktivniju suradnju sa službenicima koji provode postupke javne nabave na lokalnoj razini; izrada inovativnih alata u borbi protiv korupcije u javnoj nabavi.  
</t>
  </si>
  <si>
    <t>400.000-1.000.000</t>
  </si>
  <si>
    <t>II. kvartal 2017.</t>
  </si>
  <si>
    <t xml:space="preserve">Opći cilj: unaprijediti pristup građana javnim podacima i povećati razinu sudjelovanja građana u lokalnom odlučivanju. Specifični ciljevi: 1. unaprijediti transparentnost javne uprave; 2. unaprijediti kapacitete OCD-a za korištenje otvorenih javnih podataka
</t>
  </si>
  <si>
    <t xml:space="preserve">Aktivnosti koje pridonose ostvarivanju cilja operacije, poput: inovativno ponovno korištenje podataka iz javnog sektora (skupljenih, proizvedenih, reproduciranih i distribuiranih od strane javnog sektora u mnogim područjima djelovanja, kao što su informacije vezane uz društvene, gospodarske, zemljopisne, vremenske, turističke, poslovne, autorske i obrazovne informacije) za poboljšanje postojećih ili isporučivanje novih javnih usluga (uključujući mogućnosti za ponovnu uporabu dokumenata od strane i za osobe s invaliditetom i drugih skupina u riziku od siromaštva i socijalne isključenosti); razvoj IKT/mobilnih aplikacija za za razvoj novih javnih usluga i uključivanje građana u procese odlučivanja.
</t>
  </si>
  <si>
    <t>750.000-1.700.000</t>
  </si>
  <si>
    <t xml:space="preserve">Opći cilj: Povećati lepezu usluga OCD-a od općeg interesa za građane. Specifični ciljevi: 1. unaprijediti suradnju OCD-a i lokalne zajednice u korištenju javnih prostora; 2. povećati iskorištenost javnih prostora za društveni i kulturni život u gradovima kroz civilno-javna partnerstva i međusektorsku suradnju; 3. unaprijediti kapacitete OCD-a za razvoj vođen zajednicom.
</t>
  </si>
  <si>
    <t xml:space="preserve">Aktivnosti koje pridonose ostvarivanju ciljeva operacije, poput: razvoj programa (društveno) kulturnih centara, odnosno programa OCD-a koji doprinose razvoju zajednice (djelujući kao društveni centri u zajednici) u prostorima u javnom vlasništvu; provedba programa organizacija civilnog društva koji se provode u prostorima u javnom vlasništvu; mali adaptacijski zahvati, odnosno uređenje prostora u javnom vlasništvu za organiziranje aktivnosti OCD-a.
</t>
  </si>
  <si>
    <t>700.000-1.000.000</t>
  </si>
  <si>
    <t>31.</t>
  </si>
  <si>
    <t>32.</t>
  </si>
  <si>
    <t>33.</t>
  </si>
  <si>
    <t>34.</t>
  </si>
  <si>
    <t>36.</t>
  </si>
  <si>
    <t>39.</t>
  </si>
  <si>
    <t>Razvoj društveno-kulturnih centara</t>
  </si>
  <si>
    <t>11.ii.1. Razvoj kapaciteta organizacija civilnog društva, osobito udruga i socijalnih partnera te jačanja civilnog i socijalnog dijaloga radi boljeg upravljanja</t>
  </si>
  <si>
    <t>Razvoj društveno-kulturnih centara (DKC) temeljenih na civilno-javnom partnerstvu između OCD-a i lokalnih/regionalnih vlasti</t>
  </si>
  <si>
    <t xml:space="preserve">Uspostavljanje društveno-kulturnih centara (DKC) temeljenih na civilno-javnom partnerstvu; organizacijski razvoj DKC-a temeljenih na civilno-javnom partnerstvu; uspostava mreža suradnje i realizacija zajedničkih programa DKC-a; razvoj i realizacija redovnog programa DKC-a; zagovaranje koncepta civilno-javnog partnerstva i sudioničkog upravljanja u vezi s uspostavljanjem i razvojem DKC-a  </t>
  </si>
  <si>
    <t>organizacije civilnog društva; jedinice lokalne i područne (regionalne) samouprave</t>
  </si>
  <si>
    <t>450.000,00 - 2.500.000,00 kn</t>
  </si>
  <si>
    <t xml:space="preserve">3.672.000,00 kn
</t>
  </si>
  <si>
    <t xml:space="preserve">26.010.000,00 kn 
</t>
  </si>
  <si>
    <t>27,000,000.00 kn</t>
  </si>
  <si>
    <t xml:space="preserve">Priprema i analiza funkcionalnosti e-usluga, priprema aplikacija za komunikaciju građana i poslovnih subjekata s javnom upravom </t>
  </si>
  <si>
    <t xml:space="preserve">Priprema standarda i plana informatizacije ureda državne uprave u županijama, povezivanje s IT sustavima drugih institucija u cilju elektroničke razmjene podataka
</t>
  </si>
  <si>
    <t xml:space="preserve">
Razvoj e-usluga za poslovne subjekte </t>
  </si>
  <si>
    <t xml:space="preserve"> Unaprijeđenje IT sustava za objavu informacija javne uprave u strojno čitljivom obliku  te uspostava automatiziranih procedura  za pripremu podataka        
</t>
  </si>
  <si>
    <t xml:space="preserve">Unaprjeđenje komunikacije službenika prema upravnim područjima (CIRCABC)
</t>
  </si>
  <si>
    <t xml:space="preserve"> Razvoj programa s ciljem podizanja razine IKT pismenosti u javnoj upravi</t>
  </si>
  <si>
    <t xml:space="preserve"> Izrada IT rješenja koje omogućava elektroničko pokretanje zahtjeva iako nema e-usluga čime se olakšava komunikacija građana i poslovnih subjekata s tijelima javne uprave
</t>
  </si>
  <si>
    <t xml:space="preserve">Razvoj e-usluga za poslovne subjekte i građane koje će biti dostupne kroz sustave e-Poslovanje i e-Građani
</t>
  </si>
  <si>
    <t xml:space="preserve">Analiza potreba i zajedničkih horizontalnih procesa te izrada / nabava potrebnih aplikacija
</t>
  </si>
  <si>
    <t xml:space="preserve">Uspostaviti centralno koordinirani sustav zapošljavanja u javnim službama; Utvrditi jedinstvene kriterije za novu klasifikaciju radnih mjesta; Utvrditi sustav ocjenjivanja na temelju mjerljivih kriterija radne učinkovitosti; Uspostaviti sustav napredovanja utemeljen na merit načelu; Utvrditi jedinstveni sustav plaća i nagrađivanja za sve zaposlene u javnopravnim tijelima
Uskladiti broj zaposlenih sa zahtjevima i standardima pojednostavljenih procesa
Dogradnja RegZAP s HRM i BI  DataWarehouse Open data prilagodba portalu informacijskih sustava TJS 
</t>
  </si>
  <si>
    <t xml:space="preserve"> Izrada/nadogradnja Jedinstvenog aplikativnog sutava za praćenje i nadzor upravnog postupanja          
Implementacija Jedinstvenog aplikativnog sutava za praćenje i nadzor upravnog postupanja      
naliza prikupljenih podataka i prijedlog plana usklađivanja sa ZUP-om    
</t>
  </si>
  <si>
    <t>59.</t>
  </si>
  <si>
    <t xml:space="preserve">Jačanje kapaciteta Ministarstva branitelja kroz podizanje interpersonalnih vještina službenika na svim razinama s ciljem pružanja brže i kvalitetnije usluge braniteljskoj populaciji.
Podizanje razine informatičke pismenosti u Ministarstvu branitelja kroz stjecanje različitih vrsta informatičkih vještina specifičnih za potrebe radnog mjesta.
</t>
  </si>
  <si>
    <t xml:space="preserve">Jačanje kapaciteta Ministarstva branitelja kroz podizanje vještina službenika na području upravljanja projektima
Podizanje razine poznavanja stranih jezika
Jačanje transfera znanja između svih dionika Ministarstva branitelja
</t>
  </si>
  <si>
    <t>Uspostava novih znanstveno- istraživačkih grupa na javnim sveučilištima i istraživačkim institutima</t>
  </si>
  <si>
    <t xml:space="preserve">Osiguranje brže uspostave samostalnih istraživačkih karijera znanstvenika;  mogućnost uspostavljanja vlastitog laboratorija ili istraživačke skupine 
te samostalan razvoj inovativnih ideja i usavršavanje u istraživačkim, upravljačkim i ostalim vještinama kroz stvaranje mreže i kontakata.
</t>
  </si>
  <si>
    <t>Provedba temeljnih i primijenjenih istraživanja u svim znanstvenim područjima s posebnim naglaskom na STEM područje i područja definirana Strategijom pametne specijalizacije; Istraživanja koja nisu prethodno provedena ili financirana iz drugih izvora i u kojima je jasno pokazano stvaranje nove istraživačke skupine i smjera istraživanja. Suradnja s privatnim i/ili javnim sektorom (u znanstvenom području za koje je takva suradnja primjenjiva).</t>
  </si>
  <si>
    <t>Program znanstvene suradnje</t>
  </si>
  <si>
    <t xml:space="preserve"> Poticanje vrhunskih znanstvenih istraživanja na način da se financiraju projekti srednje veličine na kojima surađuju znanstvenici iz domovine i iz dijaspore. Ciljevi navedenih projekata su omogućiti domaćim znanstvenicima da kroz  suradnju s znanstvenom dijasporom podignu znanstvenu izvrsnost na višu razinu te postanu konkurentniji i budu u mogućnosti privući međunarodne i europske izvore financiranja. Poticanje projekata koji stvaraju nova znanja korisna privatnom sektoru  kroz suradnju domaćih znanstvenika, znanstvenika iz dijaspore i privatnog sektora  čime se omogućava prijenos znanja i tehnologija s vodećih svjetskih institucija na kojima rade znanstvenici u dijaspori u privatni sektor u Republici Hrvatskoj.</t>
  </si>
  <si>
    <t xml:space="preserve">Provedbatemeljnih i primijenjenih istraživanja u svim znanstvenim područjima;  Znanstveno-istraživački projekti koji imaju potencijal za stvaranje novog znanja i proizvoda; - Projekt uključuje suradnju s privatnim ili javnim sektorom (u znanstvenom području za koje je takva suradnja primjenjiva); Istraživanja koja imaju jaku i neupitnu potporu ustanove;
Za provedbu istraživanja osniva se ili razvija propulzivna međunarodno kompetitivna istraživačka skupina;
Osnivanje i/ili razvitak istraživačke skupine koja može razvijati temu istraživanja i nakon završetka financiranja projekta
</t>
  </si>
  <si>
    <t>Osiguravanje pomoćnika u nastavi i stručnih komunikacijskih posrednika učenicima s teškoćama u razvoju u osnovnoškolskim i srednjoškolskim odgojno-obrazovnim ustanovama, faza II</t>
  </si>
  <si>
    <t>Izrada modela  natjecanja i drugih oblika prezentacija vještina  za promociju profila zanimanja u sektoru turizma i ugostiteljstva za učenike ustanova za strukovno obrazovanje  kroz primjenu i  provjeru praktičnih vještina na regionalnoj i državnoj razini i njihova provedba;    organizacija i  sudjelovanje  na međunarodnim natjecanjima i na drugim  sličnim događanjima;</t>
  </si>
  <si>
    <t>Primjena standarda zanimanja u poslovnim procesima HZZ-a i provedba Ankete o standardu zanimanja</t>
  </si>
  <si>
    <t xml:space="preserve">1. Unaprijediti poslovne procese posredovanja i profesionalnog usmjeravanja u Hrvatskom zavodu za zapošljavanje primjenom standarda zanimanja. 
2. Doprinijeti razvoju hrvatskog kvalifikacijskog okvira provedbom i razvojem Ankete o standardu zanimanja. 
</t>
  </si>
  <si>
    <t xml:space="preserve">1. Upravljanje projektom i administracija 
2. Ljudski resursi (financiranje plaća radnika angažiranih na projektu)
3. Provođenje Ankete o standardu zanimanja (ASZ) 
4. Primjena standarda zanimanja u poslovnim procesima Hrvatskog zavoda za zapošljavanje 
5. Izrada prijedloga standarda zanimanja za savjetnika za zapošljavanje i savjetnika za profesionalno usmjeravanje
6. Osposobljavanje i edukacija osoba angažiranih na projektu i relevantnih dionika 
7. Promidžba i vidljivost - 15.800,00 HRK
</t>
  </si>
  <si>
    <t xml:space="preserve">1. Upravljanje projektom i administracija;
2. Potpora razvoju Centra tržišta rada Hrvatskog zavoda za zapošljavanje, nadogradnja aplikacijske podrške procesa e-učenja, tehnička podrška procesu i osposobljavanje trenera u primjeni relevantnih alata za kreiranje sadržaja e-učenja;
3. Daljnji razvoj sustava treninga za trenere Centra i radnike HZZ-a, daljnja standardizacija djelatnosti Centra te daljnje usavršavanje trenera kroz napredne programe e-učenja;
4. Osiguravanje infrastrukturnih i logističkih uvjeta;
5. Jačanje partnerstva i razmjena primjera dobre prakse između relevantnih dionika s ciljem jačanja njihovih kapaciteta u dijelu koji se odnosi na pitanja povezana s tržištem rada;
6. Promidžba i vidljivost.
</t>
  </si>
  <si>
    <t>Jačanje mobilnosti kroz EURES mrežu i podrška regularnim migracijama</t>
  </si>
  <si>
    <t>8.vii.2. Povećanje dostupnosti i kvalitete javno dostupnih informacija i usluga na tržištu rada, uključujući mjere APZ</t>
  </si>
  <si>
    <t xml:space="preserve">1. Razvoj novih i unaprjeđenje postojećih EURES usluga, usluga međunarodnog posredovanja i usluga podrške regularnim migracijama
2. Ojačati administrativne kapacitete HZZ-a u pružanju EURES usluga, usluga međunarodnog posredovanja i usluga podrške regularnim migracijama
</t>
  </si>
  <si>
    <t xml:space="preserve">
1. Upravljanje projektom i administracija 
2. Uspostava pravnog i administrativnog okvira Nacionalnog koordinacijskog ureda za EURES u svrhu unaprjeđenja i razvoja usluga i procedura za rad s nezaposlenim osobama, poslodavcima te partnerima na razini međunarodnog posredovanja                                      3. Razvoj i pružanje EURES usluga i usluga međunarodnog posredovanja     
4. Razvoj Migracijskih integracijskih centara i podrška migracijskom programu                                           
5. Edukacija za EURES, međunarodno posredovanje i migracije                      
6. Razvoj aplikativne podrške za EURES i međunarodno posredovanje                
7. Povećanje vidljivosti i promidžba</t>
  </si>
  <si>
    <t>Jačanje kapaciteta Hrvatskog zavoda za zapošljavanje za pružanje visokokvalitetne usluge individualne podrške klijentima</t>
  </si>
  <si>
    <t xml:space="preserve">1. Unaprijediti omjer korisnika i savjetnika za zapošljavanje angažmanom dodatnih savjetnika
2. Unaprijediti učinkovitost rada savjetnika, uz razvoj njihovih kompetencija
3. Unaprijediti i prilagoditi postojeće, te razviti nove usluge prema individualnim potrebama korisnika
</t>
  </si>
  <si>
    <t xml:space="preserve">1. Upravljanje projektom i administracija;
2. Unaprjeđenje i razvoj usluga i procedura za rad s nezaposlenim osobama i poslodavcima;
3. Osposobljavanje savjetnika za rad sa nezaposlenim osobama, uz poseban fokus na specifičnostima rada sa teže zapošljivim skupinama; 
4. Savjetovanje i pružanje individualizirane podrške u traženju posla nezaposlenim osobama od strane novozaposlenih savjetnika HZZ-a
5. Osuvremenjivanje aplikativnog okružja za rad savjetnika HZZ-a;
6. Povećanje vidljivosti i promidžba.
</t>
  </si>
  <si>
    <t xml:space="preserve">Centri za zapošljavanje mladih – uspostava, razvoj i usluge </t>
  </si>
  <si>
    <t xml:space="preserve">1. Ojačati kapacitet HZZ-a u radu s mladim osobama kako bi se poboljšao obuhvat, kvaliteta i intenzitet pružanja usluga po mjeri za mlade osobe
2. Razvoj novih prilagođenih usluga i mjera te prilagodba postojećih sukladno potrebama mladih osoba
3. Poboljšati kanale komunikacije s mladim osobama i prilagoditi ih njihovim potrebama 
</t>
  </si>
  <si>
    <t xml:space="preserve">1. Upravljanje projektom i administracija
2. Formiranje Centara za mlade i razvoj novih usluga 
3. Opremanje Centara za mlade 
4. Promidžba i vidljivost
</t>
  </si>
  <si>
    <t>8ii - Održiva integracija mladih na tržište rada (ESF), posebno onih koji nisu zaposleni, ne obrazuju se niti osposobljavaju, uključujući mlade koji su izloženi riziku od socijalne isključenosti i mlade iz marginaliziranih zajednica, uključujući provedbom Garancije za mlade</t>
  </si>
  <si>
    <t>Povećanje atraktivnosti struke budući da kompetencije stečene tijekom strukovnog obrazovanja jamče stjecanje specifičnih znanja i vještina u funkciji profesionalnog razvoja, poduzetništva i razvoja kompetencija</t>
  </si>
  <si>
    <t>Ograničeni postupak/izravna dodjela sredstava</t>
  </si>
  <si>
    <t>Stipendije za učenike srednjih strukovnih škola koji se obrazuju u deficitarnim obrtničkim zanimanjima</t>
  </si>
  <si>
    <t>Ministarstvo poduzetništva</t>
  </si>
  <si>
    <t xml:space="preserve">Dodjela potpora poslodavcima koji primaju naučnike na naukovanje </t>
  </si>
  <si>
    <t xml:space="preserve">n/p </t>
  </si>
  <si>
    <t>Dionici lokalnog tržišta rada, lokalna partnerstva za zapošljavanje</t>
  </si>
  <si>
    <t xml:space="preserve">1. Izrada profila sektora za one sektore za koje još nisu izrađeni;
2. Pružanje podrške sustavu HKO portala;
3. Podrška uvođenju Ankete o standardu zanimanja, čija je svrha dobivanje podataka o kompetencijama izravno od poslodavaca za potrebe predlagatelja standarda zanimanja. 
4. Rezultati ankete će se koristiti za podloge u izradi standarda zanimanja te za ažuriranje Nacionalne klasifikacije zanimanja. 
5. Primjena Smjernica za izradu standarda zanimanja za ove namjene, uvježbavanje osoba iz ključnih institucija i relevantnih dionika koji podržavaju procese u razvoju Hrvatskog kvalifikacijskog okvira.  </t>
  </si>
  <si>
    <t xml:space="preserve">1. Upravljanje projektom i administracija
2. Usklađivanje podataka od relevantnih dionika za potrebe HKO portala
3. Unaprjeđenje procesa i potpora izradi standarda zanimanja
4. Ažuriranje pojedinačnih zanimanja Nacionalne klasifikacije zanimanja 
5. Primjena standarda zanimanja u poslovnim procesima u sustavu zapošljavanja na tržištu rada Republike Hrvatske
6. Osposobljavanje i edukacija osoba angažiranih na projektu i relevantnih dionika
7.  Informiranje i vidljivost   </t>
  </si>
  <si>
    <t xml:space="preserve">1. kontinuirana i sveobuhvatna podrška svim predlagateljima standarda zanimanja, sektorskim vijećima, Nacionalnom vijeću za razvoj ljudskih potencijala 
2. formalna provjera izrađenih prijedloga standarda 
3. u suradnji sa sektorskim vijećima sudjelovanje u procesu vrednovanja prijedloga 
4. prilikom izrade prijedloga standarda zanimanja potrebno je pratiti legislativu EU u području reguliranih profesija te izrada standarda zanimanja .  </t>
  </si>
  <si>
    <t>1. Izrada projekcija zapošljavanja po djelatnostima u gospodarstvu RH, sukladno Zakonu o HKO-u
2. Razviti sustav Evidencije ljudskih potencijala
3. Jačanjem sustava mentorstva doprinijeti povezivanju akademskog i poslovnog sektora
4. Jačanje svijesti o važnosti CPU</t>
  </si>
  <si>
    <t>Uspostava sustava praćenja NEET osoba</t>
  </si>
  <si>
    <t>1. Uspostava i razvoj sustava praćenja osoba u NEET statusu
2. Donošenje preporuka za prilagođeno praćenje osoba u NEET statusu
3. Unaprjeđenje rada CISOK-a (Centara za informiranje i savjetovanje o karijeri)</t>
  </si>
  <si>
    <t>1. Upravljanje projektom i administracija
 2. Daljnji razvoj baze podataka njihova uspostava i  povezivanje razmjenjivih podataka za izradu strukturne analize osoba u NEET statusu, izrada modula za razmjenu podataka
 3. Analiza i interpretacija dobivenih podataka i izrada preporuka za razvoj usluga (izrada barem 10 preporuka)
 4. Informiranje i vidljivost</t>
  </si>
  <si>
    <t>Dubinska analiza sustava mentorstva</t>
  </si>
  <si>
    <t xml:space="preserve">1. Unaprijediti sustav mentorstva kroz učenje na radnom mjestu u RH
2. Povećati razvojni potencijal učenja na radnom mjestu
3. Poboljšati informiranost mladih o modelima i mogućnostima učenja na radnom mjestu </t>
  </si>
  <si>
    <t xml:space="preserve"> 1. Upravljanje projektom i administracija
 2. Analiza stanja mentorstva tijekom učenja na radnom mjestu
 3. Izrada i prvi korak ka uvođenju novog sustav praćenja uključivanja mladih u različite oblike učenja na radnom mjestu
 4. Informiranje i vidljivost</t>
  </si>
  <si>
    <t>Unaprjeđenje sustava pružanja usluga cjeloživotnog profesionalnog usmjeravanja i razvoja karijere jačanjem uloge foruma za cjeloživotno profesionalno usmjeravanje i razvoj karijere u RH</t>
  </si>
  <si>
    <t xml:space="preserve">1. Jačanje uloge Foruma za cjeloživotno profesionalno usmjeravanje i razvoj karijere 
2.Osnaživanje članova Foruma 
3.Poboljšavanje kanala povezivanja što će doprinijeti boljoj koordinaciji i suradnji dionika sustava cjeloživotnog profesionalnog usmjeravanja 
</t>
  </si>
  <si>
    <t>1. Upravljanje projektom i administracija osoblja
2.  Osnaživanje uloge Foruma za cjeloživotno profesionalno usmjeravanje i razvoj karijere
3.  Unaprjeđivanje sustava koordinacije među dionicima cjeloživotnog profesionalnog usmjeravanja
4 .Jačanje kapaciteta članova Foruma i dionika na tržištu rada u području cjeloživotnog profesionalnog usmjeravanja.
5.Promidžba i vidljivost.</t>
  </si>
  <si>
    <t>Umjetnost i kultura za mlade (I.FAZA)</t>
  </si>
  <si>
    <t>Umjetnost i kultura 54+ (I.FAZA)</t>
  </si>
  <si>
    <t xml:space="preserve">Organizacija i provedba radionica iz područja kulture i umjetnosti za mlade u srednjim školama posebno u manje razvijenim područjima u RH; organizacija i provedba radionica iz područja kulture i umjetnosti za mlade u nepovoljnom položaju; razvijanje interaktivnih umjetničkih programa ustanova i organizacija civilnog društva kojima će se povećati mogućnost sudjelovanja mladih u kulturnom životu
</t>
  </si>
  <si>
    <t>Organizacija i provedba radionica iz područja kulture i umjetnosti za korisnike domova za starije i nemoćne; organizacija i provedba radionica iz područja kulture i umjetnosti u lokalnoj zajednici, namijenjenih umirovljenim, starijim i nezaposlenim osobama preko 54 godine starosti; razvijanje interaktivnih umjetničkih programa ustanova i organizacija civilnog društva, namijenjenih umirovljenim, starijim i nezaposlenim osobama preko 54 godine starosti;</t>
  </si>
  <si>
    <t xml:space="preserve">Izrada plana uspostave jedinstvenih upravnih mjesta
i pružanje e-usluga na jedinstvenom upravnom mjestu
</t>
  </si>
  <si>
    <t xml:space="preserve">Razviti model optimizacije za raspodjelu poslova među JLRS
</t>
  </si>
  <si>
    <t>Jačanje administrativnih i upravljačkih sposobnosti pravosudnih djelatnika, pojednostavljenje procedura, veća produktivnost sudova (veći broj riješenih slučajeva)</t>
  </si>
  <si>
    <t xml:space="preserve">1. Osigurati dostupnost i informacija o potrebama tržišta rada i projekcija budućih potreba tržišta rada (HKO portal)
2. Razvoj sustava Evidencije ljudskih potencijala povezivanjem ključnih registara u RH koji opisuju položaj i karijerni put pojedinaca u svijetu obrazovanja i rada. 
3. Razvoj modela naukovanja, mentorstva, vježbeništva i radne probe za učenike i studente i jačanje uloge mentorstva
4. Promotivne aktivnosti koje doprinose promociji uloge i važnosti CPU-a
</t>
  </si>
  <si>
    <t>Promicanje društvenog poduzetništva hrvatskih branitelja iz Domovinskog rata, organizacija civilnog društva i zadruga braniteljske i stradalničke populacije</t>
  </si>
  <si>
    <t>Unaprjeđenje vještina i razine informiranosti o društvenom poduzetništvu zbog olakšanog pristupa zapošljavanju</t>
  </si>
  <si>
    <t>• Organizacija konvencija za informiranje i promicanje društvenog poduzetništva za osobe iz ciljne skupine
• Organizacija i provođenje edukacija  za osobe iz ciljne skupine
• Poslovno mentorstvo za osobe iz ciljne skupine</t>
  </si>
  <si>
    <t xml:space="preserve">3.060.000,00 kn 
</t>
  </si>
  <si>
    <t>600.000,00-2.000.000,00 kn</t>
  </si>
  <si>
    <t xml:space="preserve">II. kvartal 2016. </t>
  </si>
  <si>
    <t>Područni i regionalni uredi Hrvatskog zavoda za zapošljavanje, organizacije civilnog društra, privatne/javne institucije (isključujući ministarstva i Vladine urede), zadruge, lokalna i regionalna tijela, privatna poduzeća, lokalne i regionalne razvojne agencije, međunarodne i međuvladine organizacije.</t>
  </si>
  <si>
    <t>500.000,00 – 1.500.000,00 kn</t>
  </si>
  <si>
    <t xml:space="preserve">izrada i provođenje istraživanja vezano uz rad s mladima ("youthwork) u RH; organizacija seminara i simpozija vezano uz rad s mladima; razmjena iskustava (studijska putovanja), izrada podloge za standarde zanimanja i kvalifikacija te smjernica za profesionalizaciju rada s mladima. </t>
  </si>
  <si>
    <t xml:space="preserve">Ministarstvo socijalne politike i mladih </t>
  </si>
  <si>
    <t>Povećati socijalnu uključenost mladih kroz poticanje kvalitetnog provođenja slobodnog vremena,  informiranje mladih i pružanje usluga savjetovanja o temama koje ih se tiču,  poticanje aktivnog sudjelovanja mladih u društvu, poticanje razvoja društvenog poduzetništva i samozapošljavanja mladih,  unapređivanje razvoja socijalnih vještina i kompetencija koje pridonose konkurentnosti na tržištu rada, preveniranje socijalne isključenosti i nasilja među mladima.</t>
  </si>
  <si>
    <t>Aktivnosti usmjerene organiziranju slobodnog vremena, informiranja i savjetovanja, razvoja socijalnih vještina i kompetencija koje pridonose konkurentnosti na tržištu rada, aktivnosti usmjerene mladima u riziku od socijalne isključenosti, poticanju aktivnog sudjelovanja u zajednici, prevenciji nasilja među mladima npr. (osiguravanje neposrednog individulanog i grupnog rada s korisnicima, prikupljanje i distribucija informacija od interesa za mlade, osiguravanje mrežnih stranica ili portala za informiranje mladih, osposobljavanje voditelja kluba/centra/lokalnog info centra, voditelja projekta, organizacija promotivnih aktivnosti, podizanje svijesti javnosti o potrebi usklađensoti obrazovanja i kompetencija s potrebama tržišta rada, osnaživanje mladih za angažiranost u različitim aktivnostima organizacija civilnog društva, neformalno obrazovanje mladih o političkim procesima i mogućnostima uključivanja u donošenje odluka, poticanje rješavanja društvenih/lokanih problema kroz aktivističko i volontersko djelovanje, organizacija i poticanje javno zagovaračkih aktivnosti, razvoj poduzetničkih inicijativa, poticanje samozapošljavanja mladih, osiguravanje savjetovanja mladih, osiguravanje psihosocijalne podrške za mlade žrtve nasilja, provedba programa usmjerenih jačanju vršnjačke podrške, provedba kampanja prevencije vršnjačkog nasilja, osiguravanje supervizije i evaluacije i dr.) i ostale aktivnosti koje pridonose socijalnom uključivanju mladih.</t>
  </si>
  <si>
    <t>100.000,00-700.000,00 kn</t>
  </si>
  <si>
    <t>Ispunjavanje preduvjeta za učinkovitu provedbu politika usmjerenih na nacionalne manjine (ULJPPNM) - FAZA I</t>
  </si>
  <si>
    <t xml:space="preserve">Ispunjavanje preduvjeta za socijalno uključivanje romske nacionalne manjine </t>
  </si>
  <si>
    <t>1.500.000,00-2.000.000,00 kn</t>
  </si>
  <si>
    <t xml:space="preserve">Daljnja podrška procesu deinstitucionalizacije i prevencije institucionalizacije osoba s invaliditetom i djece s teškoćama u razvoju te osiguravanje njihova prava na život u obitelji i zajednici </t>
  </si>
  <si>
    <t>Daljnja podrška procesu deinstitucionalizacije i prevencije institucionalizacije djece i mladih te osiguravanje njihova prava na život u obitelji i zajednici</t>
  </si>
  <si>
    <t xml:space="preserve">230.000,00 - 2.500.000,00 kn </t>
  </si>
  <si>
    <t xml:space="preserve">3.748.500,00 kn
</t>
  </si>
  <si>
    <t xml:space="preserve">Ministarstvo branitelja   </t>
  </si>
  <si>
    <t xml:space="preserve">
Provedba edukacija za usavršavanje stručnjaka koji rade s braniteljskom i stradalničkom populacijom radi povećanja razine stručnih znanja i broja osposobljenih suradnika za rad s ciljanom populacijom te promotivne aktivnosti.</t>
  </si>
  <si>
    <t>Utjecati na poboljšanje pristupa visokokvalitetnim socijalnim uslugama kroz doprinos razvoju stručnih kompetencija ciljane skupine.</t>
  </si>
  <si>
    <t xml:space="preserve">2.000.000,00 kn
</t>
  </si>
  <si>
    <t>Aktivnosti povezane s provedbom analize postojećeg sustava skrbi o hrvatskim braniteljima i stradalnicima iz Domovinskog rata. Priprema i provedba istraživanja  o potrebama, problemima i kvaliteti života ciljne populacije te analiza dobivenih rezultata.  Izrada prijedloga programa za psiho-socijalno osnaživanje hrvatskih branitelja i stradalnika iz Domovinskog rata te prikupljanje međunarodne dobre prakse programa psihosocijalnog osnaživanja.</t>
  </si>
  <si>
    <t>Doprinijeti pružanju visokokvalitenih psihosocijalnih usluga za hrvatske branitelje i stradalnike iz Domovinskog rata kroz provedbu znanstvenog istraživanja kako bi se doprinjelo razvoju programa psihosocijalnog osnaživanja ciljne skupine.</t>
  </si>
  <si>
    <t xml:space="preserve">300.000 - 3.000.000,00 kn </t>
  </si>
  <si>
    <t>Društveno poduzetništvo - faza 1</t>
  </si>
  <si>
    <t xml:space="preserve">pružiti podršku socijalnom uključivanju kroz razvoj društvenog poduzetništva; povećanje zapošljivosti osoba u nepovoljnom položaju kroz društveno poduzetničke aktivnosti </t>
  </si>
  <si>
    <t>100.000 - 2.000.000,00 kn</t>
  </si>
  <si>
    <t xml:space="preserve">
Utjecati na povećanje dostupnosti znanja i informacija o mogućnostima za samozapošljavanje hrvatskih branitelja, stradalnika iz Domovinskog rata, djece HRVI i djece dragovoljaca iz Domovinskog rata kroz promidžbene i edukativne aktivnosti.
</t>
  </si>
  <si>
    <t>Pridonijeti borbi protiv nezaposlenosti i socijalne isključenosti mladih kroz unapređenje rada s mladima</t>
  </si>
  <si>
    <t xml:space="preserve">                                                                                                       • organizacije civilnog društva, 
• javne ustanove i institucije u zdravstvenom sektoru, 
• jedinice lokalne i područne (regionalne) samouprave,
• ustanove na polju zaštite zdravlja i sigurnosti na radu
</t>
  </si>
  <si>
    <t xml:space="preserve">Unaprijediti socijalnu uključenost skupina kojima prijeti socijalna isključenost pružajući podršku razvoju učinkovitih i uključivih socijalnih usluga u zajednici </t>
  </si>
  <si>
    <t>Jačanje socijalnog uključivanja osoba s invaliditetom kroz daljnji razvoj i povećanje kvalitete usluge osobne asistencije</t>
  </si>
  <si>
    <t xml:space="preserve">Razvoj i pružanje socijalnih usluga u zajednici (npr. dnevni boravci, organizirano stanovanje); organiziranje pomoći u kući za starije osobe, organiziranje i rad multidisciplninarnih i moblinih timova; pružanje usluga koje omogućavaju pomirenje obiteljskog i poslovnog života obitelji s ovisnim članom </t>
  </si>
  <si>
    <t xml:space="preserve">Podrška osnivanju društvenih poduzeća; potpora radu društvenih poduzeća; promicanje društvenih poduzeća; podrška specijaliziranim poduzećima za osobe s invaliditetom </t>
  </si>
  <si>
    <t>Analiza potreba osoba s invaliditeta, identifikacija i odabir korisnika i osoba koje će biti zaposlene kao osobni asistenti; edukacije osobnih asistenata i korisnika usluga; zapošljavanje i korodinacija osobnih asistenata; pružanje usluge osobne asistencije; supervizija i evaluacija rada osobnih asistenata</t>
  </si>
  <si>
    <t xml:space="preserve"> Povećan broj specijalizacija i stipendija</t>
  </si>
  <si>
    <t>Opremanje centara u romskim zajednicama i aktivnosti centara u romskim zajednicama</t>
  </si>
  <si>
    <t>Jačanje institucionalnih kapaciteta Državne škole za javnu upravu; razvoj i implementacija e-learning sustava usavršavanja u javnoj upravi</t>
  </si>
  <si>
    <t>Opći cilj operacije: Povećati uključenost studenata u rješavanje konkretnih društvenih problema i razvoj zajednice
Specifični ciljevi operacije: 1. Osnažiti stručne, analitičke i zagovaračke kapacitete organizacija civilnog društva kroz suradnju s visokoobrazovnim ustanovama
2. Uspostaviti održive programe društveno korisnog učenja na visokoobrazovnim  ustanovama kao dio sustavnog pristupa jačanju društvene odgovornosti nastavnika i studenata</t>
  </si>
  <si>
    <t>Podrška partnerskim inovativnim projektima civilnog, javnog i poslovnog sektora za ponovno korištenje otvorenih javnih podataka  i razvoj  IKT/mobilnih aplikacija za kvalitetnije sudjelovanje građana u lokalnom odlučivanju- faza I</t>
  </si>
  <si>
    <t>Prostori sudjelovanja- razvoj programa revitalizacije prostora u javnom vlasništvu kroz partnerstvo OCDa i lokalne zajednice- faza I</t>
  </si>
  <si>
    <t>1. Upravljanje projektom i administracija                      
 2. Analiza stanja mentorstva tijekom učenja na radnom mjestu                                                                       
3. Izrada i prvi korak ka uvođenju novog sustava praćenja uključivanja mladih u različite oblike učenja na radnom mjestu                                                
 4. Informiranje i vidljivost</t>
  </si>
  <si>
    <t>1. Upravljanje projektom i administracija                      
 2. Osnaživanje uloge Foruma za cjeloživotno profesionalno usmjeravanje i razvoj karijere                        3. Unaprjeđivanje sustava koordinacije među dionicima cjeloživotnog profesionalnog usmjeravanja                                                                       4. Jačanje kapaciteta članova Foruma i dionika na tržištu rada                                                                        
 5. Promidžba i vidljivost u području cjeloživotnog profesionalnog usmjeravanja</t>
  </si>
  <si>
    <t xml:space="preserve">Predlagatelji standarda zanimanja, poslodavci, ustanove, instituti, obrazovne ustanove, komore, udruge </t>
  </si>
  <si>
    <t>Društveni poduzetnici, društva s ograničenom odgovornošću, zadruge, udruge, umjetničke organizacije (kao partneri: javne i privatne ustanove koje djeluju na području socijalnog uključivanja, obrazovne i financijske ustanove, nacionalna, lokalna i regionalna tijela vlasti odgovorna za društveno poduzetništvo)</t>
  </si>
  <si>
    <t xml:space="preserve">Organizacije civilnog društva                                                                      javne i privatne ustanove                                                                      privatne firme                                                                                          jedinice lokalne i regionalne samouprave </t>
  </si>
  <si>
    <t xml:space="preserve">Organizacije civilnog društva;
javne i privatne ustanove 
jedinice lokalne i područne (regionalne) samouprave                zadruge                                                                                                 regionalne i lokalne razvojne agencije                                 međunarodne organizacije </t>
  </si>
  <si>
    <t xml:space="preserve">Organizacije civilnog društva </t>
  </si>
  <si>
    <t xml:space="preserve">Jedinice lokalne i područne (regionalne) samouprave </t>
  </si>
  <si>
    <t>Organizacije civilnog društva;                                                                 ustanove u području socijalne skrbi;                                                        jedinice lokalne i područne (regionalne) samouprave</t>
  </si>
  <si>
    <t>Organizacije civilnog društva;
ustanove u području kulture;
jedinice lokalne i područne (regionalne) samouprave</t>
  </si>
  <si>
    <t>1. Upravljanje projektom i administracija                      
 2. Daljnji razvoj baze podataka njihova uspostava i  povezivanje razmjenjivih podataka za izradu strukturne analize osoba u NEET statusu                         
 Aktivnost 2.1. Izrada modula za razmjenu podataka za CARNET
Aktivnost 2.2. Izrada modula za razmjenu podataka za SRCE
3. Analiza i interpretacija dobivenih podataka i izrada preporuka za razvoj usluga                                                 
  4. Informiranje i vidljivost</t>
  </si>
  <si>
    <t>organizacije civilnog društva;
ustanove u području kulture;  
jedinice lokalne i područne (regionalne) samouprave</t>
  </si>
  <si>
    <t xml:space="preserve">186.142.060,32KN </t>
  </si>
  <si>
    <t>1.       Osposobiti radnike Zavoda da mogu odgovoriti potrebama sustava, promjenama u poslovnom okruženju i svim radnim zadacima na razini primjerenoj zaposlenima u Europskoj uniji    
2. Podignuti na potrebnu razinu znanja radnika Sektora informatike i drugih zaposlenika u Zavodu kako bi mogli samostalno razvijati i koristiti aplikativna rješenja zasnovana na najnovijim tehnološkim dostignućima.
3. Uspostaviti efikasni sustav prikupljanja, obrade i analize statističkih podataka u Zavodu</t>
  </si>
  <si>
    <t xml:space="preserve">Povećanje pristupa elektroničkim izvorima znanstvenih i stručnih informacija – e-Izvori  </t>
  </si>
  <si>
    <t>Unapređenje sustava osiguravanja i unapređenja kvalitete visokog obrazovanja</t>
  </si>
  <si>
    <t xml:space="preserve">Poduprijeti projekte koji će povećati opće mogućnosti za zapošljavanje te umanjiti opasnost od socijalne isključenosti i siromaštva marginaliziranih skupina.
</t>
  </si>
  <si>
    <t xml:space="preserve">
Razvoj i provedba programa obrazovanja odraslih; razvoj i provedba ciljanih programa za osnaživanje marginaliziranih skupina, poboljšanje socijalnih vještina i unapređenje zapošljivosti; aktivnosti koje pridonose većoj zapošljivosti, socijalnoj uključenosti te integraciji marginaliziranih skupina na tržište rada 
</t>
  </si>
  <si>
    <t xml:space="preserve">I. kvartal 2017. </t>
  </si>
  <si>
    <t xml:space="preserve">Program psihosocijalnog osnaživanja branitelja - faza 1 </t>
  </si>
  <si>
    <t>Širenje mreže socijalnih usluga u zajednici - faza I</t>
  </si>
  <si>
    <t xml:space="preserve">II. kvartal 2017. </t>
  </si>
  <si>
    <t>Ograničeni poziv/izravna dodjela sredstava</t>
  </si>
  <si>
    <t>Otvoreni postupak/privremeni poziv</t>
  </si>
  <si>
    <t xml:space="preserve">Ograničeni postupak/privremeni poziv </t>
  </si>
  <si>
    <t>Ograničeni postupak/trajni poziv</t>
  </si>
  <si>
    <t>Otvoreni postupak/ privremeni poziv</t>
  </si>
  <si>
    <t xml:space="preserve">Otvoreni postupak/privremeni poziv </t>
  </si>
  <si>
    <t>Otvoreni postupak / privremeni poziv</t>
  </si>
  <si>
    <t>Ograničeni postupak / izravna dodjela sredstava</t>
  </si>
  <si>
    <t>Ograničeni postupak: izravna dodjela sredstava</t>
  </si>
  <si>
    <t>Povećanje zapošljivosti ranjivih skupina kroz obrazovanje i stručno usavršavanje s ciljem integracije na tržište rada u sektoru turizma i ugostiteljstva</t>
  </si>
  <si>
    <t>Strukovne udruge u turizmu i ugostiteljstvu, obrazovne ustanove koje provode programe osposobljavanja i usavršavanja odraslih</t>
  </si>
  <si>
    <t>Glavni cilj projekta Hrvatski digitalni turizam jest omogućiti korisnicima javnih usluga u sektoru turizma i ugostiteljstva kvalitetnu, brzu i korisnički orijentiranu elektroničku uslugu na višim razinama informatiziranosti.</t>
  </si>
  <si>
    <t xml:space="preserve">Analiza postojećeg stanja, popisivanje poslovnih procesa i izrada plana razvoja e-usluga za turizam 
Prilagodba zakonodavnog okvira za korištenje ICT tehnologija kroz e-usluge za turizam
Definiranje sadržaja za e-learning platformu i izrada on-line uputa za korisnike sustava e-turizam u okviru projekta Hrvatski digitalni turizam  
Dizanje svijesti i edukacija javnih službenika o korištenju elektroničkih usluga                                                                Dizanje svijesti i edukacija korisnika o novim mogućnostima elektroničkih usluga   
</t>
  </si>
  <si>
    <t>61.</t>
  </si>
  <si>
    <t xml:space="preserve">Specijalizacije - postupak dodjele                                       </t>
  </si>
  <si>
    <t>Unapređenje pismenosti  - temelj cjeloživotnog učenja</t>
  </si>
  <si>
    <t>Promocija cjeloživotnog učenja</t>
  </si>
  <si>
    <t>Priprema i provedba strategije promocije cjeloživotnog učenja; jačanje kapaciteta dionika sustava obrazovanja odraslih</t>
  </si>
  <si>
    <t>Stipendiranje učenika u obrtničkim zanimanjima</t>
  </si>
  <si>
    <t>Promocija i učenje za poduzetništvo i obrt</t>
  </si>
  <si>
    <t>Poticanje malih poslodavaca da sudjeluju u obrazovanju učenika kako bi se pridonijelo stjecanju vještina i razvoju društvenih i poduzetničkih kompetencija za obrtnička zanimanja
Promicanje i poticanje stvaranje poduzetničke kulture mladih, simuliranje osnivanja i poslovanja tvrtki te poticanje stjecanja poduzetničkih vještina na praktičan način</t>
  </si>
  <si>
    <t>500.000-1.200.000 kn</t>
  </si>
  <si>
    <t>Ministarstvo znanosti, obrazovanja i sporta</t>
  </si>
  <si>
    <t>31. ožujka 2016.***</t>
  </si>
  <si>
    <t>II. kvartal 2016</t>
  </si>
  <si>
    <t>Uspostava sustava vanjskog vrednovanja ustanova za strukovno obrazovanje i osposobljavanje****</t>
  </si>
  <si>
    <t>Promicanje jačanja kompetencija učenika/polaznika obrazovnih programa u turizmu i ugostiteljstvu kroz organizaciju kampanja i  natjecanja u vještinama na međunarodnoj i nacionalnoj razini (MINT)****</t>
  </si>
  <si>
    <t>**** U okviru Specifičnog cilja 11.i.1  projekti u području upravljanja ljudskim potencijalima i  poslovnim procesima su obvezani 'ex-ante' uvjetom te provedba aktivnosti ne može započeti prije ispunjavanja istog.  </t>
  </si>
  <si>
    <t>Dobro upravljanje-temelj za razvoj učinkovite i transparentne javne uprave- Državna škola za javnu upravu****</t>
  </si>
  <si>
    <t>Jačanje kapaciteta javne uprave za učinkovitije korištenje sredstava Europskog socijalnog fonda-Državna škola za javnu upravu****</t>
  </si>
  <si>
    <t>Digitalizacija trening sustava te unaprjeđenje i proširenje postojećih procesa podrške u Državnoj školi-Državna škola za javnu upravu****</t>
  </si>
  <si>
    <t>Integrirani program usavršavanja interpersonalnih i informatičkih vještina te informacijske pismenosti u Ministarstvu branitelja-Ministarstvo branitelja****</t>
  </si>
  <si>
    <t>Jačanje učinkovitosti i kapaciteta Uprave za zatočene i nestale Ministarstva branitelja kroz razvoj metodologije pronalaženja neregistriranih grobnica-Ministarstvo branitelja****</t>
  </si>
  <si>
    <t>Baza podataka za praćenje zdravstvenog stanja, socijalne uključenosti te zapošljavanja hrvatskih branitelja- Ministarstvo branitelja****</t>
  </si>
  <si>
    <t>Integrirani program upravljanja projektima i transfer znanja u Ministarstvu branitelja-Ministarstvo branitelja****</t>
  </si>
  <si>
    <t>SHARE- Istraživanje o zdravlju, starenju i umirovljenju - Ministarstvo rada i mirovinskoga sustava****</t>
  </si>
  <si>
    <t>Unaprjeđenje sustava elektroničkih usluga - Ministarstvo uprave****</t>
  </si>
  <si>
    <t>Informatizacija ureda državne uprave-Ministarstvo uprave****</t>
  </si>
  <si>
    <t>E-usluge Portala e-poslovanje - integracija sa sustavom e-porezne, e-carine, HZMO, HZZ, HZZO i ostali-Ministarstvo uprave****</t>
  </si>
  <si>
    <t>Prilagodba informacijskih sustava TJS  Portalu otvorenih podataka (Open data)-Ministarstvo uprave****</t>
  </si>
  <si>
    <t>Uspostava indikatora za mjerenje napretka reforme javne uprave-Ministarstvo uprave****</t>
  </si>
  <si>
    <t>Sustav koordinacije i komunikacije izmedju različitih razina Uprave a prema upravnom području (forum-i)-Ministarstvo uprave****</t>
  </si>
  <si>
    <t>Unaprjeđenje IKT pismenosti u javnoj upravi-Ministarstvo uprave****</t>
  </si>
  <si>
    <t>Razvoj kompetencijskog okvira za zaposlene u javnoj upravi-Ministarstvo uprave****</t>
  </si>
  <si>
    <t>Uspostava središnjeg sustava obrazaca-Ministarstvo uprave****</t>
  </si>
  <si>
    <t>Razvoj okvira za e-poslovanje kao jedinstvenog mjesta s informacijama potrebnim gospodarstvu mjestu koristeći usluge autorizacije, autentikacije i administracije povezivanjem na DII-Ministarstvo uprave****</t>
  </si>
  <si>
    <t>Uvođenje sustava kvalitete u javnu upravu (CAF)-Ministarstvo uprave****</t>
  </si>
  <si>
    <t>Uspostava sustava zajedničkih horizontalnih procesa-Ministarstvo uprave****</t>
  </si>
  <si>
    <t>Poboljšanje učinkovitosti sustava jedinica lokalne i područne (regionalne) samouprave-Ministarstvo uprave****</t>
  </si>
  <si>
    <t xml:space="preserve">Sustav upravljanja ljudskim potencijalima (HRM)  - Ministarstvo uprave****                                                                </t>
  </si>
  <si>
    <t>Uspostava jedinstvenog upravnog mjesta - Ministarstvo uprave****</t>
  </si>
  <si>
    <t>Daljnje unaprjeđenje praćenja upravnog postupanja i odlučivanja - Ministarstvo uprave****</t>
  </si>
  <si>
    <t>Jačanje kapaciteta tijela javne vlasti, udruga i medija za provedbu zakona o pravu na pristup informacijama - Povjerenica za informiranje****</t>
  </si>
  <si>
    <t>Osposobljavanje pripadnika postrojbi civilne zaštite (CZ) županijske razine - Državna uprava za zaštitu i spašavanje****</t>
  </si>
  <si>
    <t>Tehnička obuka na alatima za praćenje i nadzor e-trgovine i nabava opreme i alata - Porezna uprava****</t>
  </si>
  <si>
    <t xml:space="preserve">Uspostava učinkovitog sustava ocjene i odobravanja investicijskih projekata koji se finaniraju ili sufinanciraju sredstvima državnog proračuna i proračuna jedinica lokalne i područne (regionalne) samouprave - Ministarstvo financija**** </t>
  </si>
  <si>
    <t>Sustav za upravljanje kvalitetom i dokumentiranje kvalitete statističkih istraživanja - Državni zavod za statistiku****</t>
  </si>
  <si>
    <t>Izrada standardne platforme za web upitnike - Državni zavod za statistiku****</t>
  </si>
  <si>
    <t>Jačanje znanja i vještina pripadnika vatrogasnih organizacija u RH - Hrvatska vatrogasna zajednica****</t>
  </si>
  <si>
    <t>Projekt uspostave integralnog Sustava za upravljanje službenom dokumentacijom Republike Hrvatske - Digitalno informacijsko - dokumentacijski ured Vlade RH****</t>
  </si>
  <si>
    <t>Uspostava stručnih i specifičnih kompetencija za carinske službenike- Carinska uprava****</t>
  </si>
  <si>
    <t>Jedinstveno upravljanje aplikacijskim ovlastima korisnika i digitalni potpis (UUM&amp;DS - Uniform User Management and Digital Signatures) -Carinska uprava****</t>
  </si>
  <si>
    <t>Unaprjeđenje stručnih i specifičnih vještina carinskih službenika iz područja engleskog jezika i razvoj e-learning modula za CEOS- Carinski elektronički obrazovni sustav- Carinska uprava****</t>
  </si>
  <si>
    <t>Kontrola korištenja obvezujućih mišljenja o razvrstavanju robe u carinsku tarifu- BTI- Carinska uprava****</t>
  </si>
  <si>
    <t>Razvoj programske podrške funkciji carinskog nadziranja sa specijalnom edukacijom - Carinska uprava****</t>
  </si>
  <si>
    <t xml:space="preserve"> Razvoj IT sustava za upravljanje dokazom statusa robe Unije PoUs) i integracija u informacijski sustav Carinske uprave -Carinska uprava****</t>
  </si>
  <si>
    <t>Razvoj elektroničkog sustava za upravljanje carinskim odlukama (Customs descisions)-Carinska uprava****</t>
  </si>
  <si>
    <t>Jačanje kapaciteta službenika DGU kroz edukaciju o parcelacijskim i drugim geodetskim elaboratima i geodetskim projektima****</t>
  </si>
  <si>
    <t>Podrška edukaciji službenika DGU u svrhu inicijalnog unosa podataka u jedinstvenu bazu podataka katastra infrastrukture****</t>
  </si>
  <si>
    <t>Podrška edukaciji službenika DGU u provedbi procesa homogenizacije katastarskih planova****</t>
  </si>
  <si>
    <t>Uspostava poslovnog procesa za predaju geodetskih elaborata u digitalnom obliku i s tim povezana edukacija DGU****</t>
  </si>
  <si>
    <t>Dijagnoza sustava i plan uspostave modernog registra poslovnih subjekata - Agencija za inovacije i konkurentnost****</t>
  </si>
  <si>
    <t>Jačanje stručnih kompetencija državnih i javnih službenika i državnih dužnosnika za obavljanje europskih poslova- Ministarstvo vanjskih i europskih poslova****</t>
  </si>
  <si>
    <t>Uspostava digitalizirane javne usluge e-Turizam - Hrvatski digitalni turizam, jačanje kapaciteta  javnih službenika i korisnika elektroničkih usluga i dizanje svijesti o uspostavljenom sustavu e-Turizam****</t>
  </si>
  <si>
    <t xml:space="preserve">*Indikativni iznos financijske omotnice - ukupan iznos bespovratnih sredstava </t>
  </si>
  <si>
    <t xml:space="preserve">**Indikativni iznos bespovratnih sredstava koji se može dodijeliti -  raspon sredstava od najmanjeg do najvećeg iznosa </t>
  </si>
  <si>
    <t>**** Provedba operacija pod specifičnim ciljem 10iv1 uvjetovane su zadovoljenjem ex-ante uvjeta te provedba aktivnosti ne može započeti prije ispunjavanja istog.  </t>
  </si>
  <si>
    <t xml:space="preserve">** Indikativni iznos bespovratnih sredstava koji se može dodijeliti -  raspon sredstava od najmanjeg do najvećeg iznosa </t>
  </si>
  <si>
    <t xml:space="preserve">* Indikativni iznos financijske omotnice - ukupan iznos bespovratnih sredstava </t>
  </si>
  <si>
    <t>II. kvartal2016.</t>
  </si>
  <si>
    <t xml:space="preserve">III. kvartal 2016. </t>
  </si>
  <si>
    <t>III. kvartal 2016</t>
  </si>
  <si>
    <t xml:space="preserve">*** Datum produženja poziva za izravne dodjele sredstava u okviru Prioritetne osi 1 „Visoka zapošljivost i mobilnost radne snage“  </t>
  </si>
  <si>
    <t>*** Datum produženja poziva za izravne dodjele sredstava u okviru Prioritetne osi 2 „Socijalno uključivanje“</t>
  </si>
  <si>
    <t>*** Datum produženja poziva za izravne dodjele sredstava u okviru Prioritetne osi 3 „Obrazovanje i cjeloživotno učenje“</t>
  </si>
  <si>
    <t xml:space="preserve">*** Datum produženja poziva za izravne dodjele sredstava u okviru Prioritetne osi 4 „Dobro upravljanje“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</si>
</sst>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kn&quot;;[Red]\-#,##0\ &quot;kn&quot;"/>
    <numFmt numFmtId="8" formatCode="#,##0.00\ &quot;kn&quot;;[Red]\-#,##0.00\ &quot;kn&quot;"/>
    <numFmt numFmtId="164" formatCode="yyyy\-mm\-dd;@"/>
    <numFmt numFmtId="165" formatCode="#,##0.00\ &quot;kn&quot;"/>
    <numFmt numFmtId="166" formatCode="d/m/yy/;@"/>
    <numFmt numFmtId="167" formatCode="_-* #,##0.00\ [$kn-41A]_-;\-* #,##0.00\ [$kn-41A]_-;_-* &quot;-&quot;??\ [$kn-41A]_-;_-@_-"/>
  </numFmts>
  <fonts count="14" x14ac:knownFonts="1">
    <font>
      <sz val="11"/>
      <color theme="1"/>
      <name val="Calibri"/>
      <family val="2"/>
      <charset val="186"/>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186"/>
    </font>
    <font>
      <sz val="10"/>
      <name val="Arial"/>
      <family val="2"/>
      <charset val="238"/>
    </font>
    <font>
      <sz val="11"/>
      <color theme="1"/>
      <name val="Calibri"/>
      <family val="2"/>
      <charset val="186"/>
      <scheme val="minor"/>
    </font>
    <font>
      <sz val="11"/>
      <name val="Times New Roman"/>
      <family val="1"/>
      <charset val="238"/>
    </font>
    <font>
      <sz val="10"/>
      <name val="Arial"/>
      <family val="2"/>
    </font>
    <font>
      <sz val="10"/>
      <name val="Helv"/>
    </font>
    <font>
      <sz val="11"/>
      <color rgb="FF006100"/>
      <name val="Calibri"/>
      <family val="2"/>
      <charset val="238"/>
      <scheme val="minor"/>
    </font>
    <font>
      <b/>
      <sz val="11"/>
      <name val="Times New Roman"/>
      <family val="1"/>
      <charset val="23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patternFill>
    </fill>
    <fill>
      <patternFill patternType="solid">
        <fgColor rgb="FFC6EFCE"/>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0" fontId="6" fillId="0" borderId="0"/>
    <xf numFmtId="0" fontId="5" fillId="0" borderId="0"/>
    <xf numFmtId="0" fontId="7" fillId="0" borderId="0"/>
    <xf numFmtId="0" fontId="7" fillId="0" borderId="0"/>
    <xf numFmtId="0" fontId="5" fillId="0" borderId="0"/>
    <xf numFmtId="0" fontId="8" fillId="5" borderId="3" applyNumberFormat="0" applyFont="0" applyAlignment="0" applyProtection="0"/>
    <xf numFmtId="0" fontId="4" fillId="0" borderId="0"/>
    <xf numFmtId="0" fontId="10" fillId="0" borderId="0"/>
    <xf numFmtId="0" fontId="8" fillId="0" borderId="0"/>
    <xf numFmtId="0" fontId="8" fillId="0" borderId="0"/>
    <xf numFmtId="0" fontId="6" fillId="0" borderId="0"/>
    <xf numFmtId="0" fontId="11" fillId="0" borderId="0"/>
    <xf numFmtId="0" fontId="12" fillId="6" borderId="0" applyNumberFormat="0" applyBorder="0" applyAlignment="0" applyProtection="0"/>
    <xf numFmtId="0" fontId="3" fillId="0" borderId="0"/>
    <xf numFmtId="0" fontId="2" fillId="0" borderId="0"/>
    <xf numFmtId="0" fontId="1" fillId="0" borderId="0"/>
  </cellStyleXfs>
  <cellXfs count="110">
    <xf numFmtId="0" fontId="0" fillId="0" borderId="0" xfId="0"/>
    <xf numFmtId="165" fontId="13" fillId="0" borderId="1" xfId="3" applyNumberFormat="1" applyFont="1" applyFill="1" applyBorder="1" applyAlignment="1">
      <alignment horizontal="center" vertical="center" wrapText="1"/>
    </xf>
    <xf numFmtId="0" fontId="9" fillId="0" borderId="1" xfId="13" applyFont="1" applyFill="1" applyBorder="1" applyAlignment="1">
      <alignment horizontal="center" vertical="center" wrapText="1"/>
    </xf>
    <xf numFmtId="49" fontId="9" fillId="0" borderId="1" xfId="13" applyNumberFormat="1" applyFont="1" applyFill="1" applyBorder="1" applyAlignment="1">
      <alignment horizontal="center" vertical="center" wrapText="1"/>
    </xf>
    <xf numFmtId="4" fontId="9" fillId="0" borderId="1" xfId="6" applyNumberFormat="1" applyFont="1" applyFill="1" applyBorder="1" applyAlignment="1">
      <alignment horizontal="center" vertical="center"/>
    </xf>
    <xf numFmtId="165" fontId="9" fillId="0" borderId="1" xfId="3"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17"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0" xfId="0" applyFont="1" applyFill="1"/>
    <xf numFmtId="0" fontId="13"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1" xfId="5" applyFont="1" applyFill="1" applyBorder="1" applyAlignment="1">
      <alignment horizontal="center" vertical="center" wrapText="1"/>
    </xf>
    <xf numFmtId="164" fontId="13" fillId="0" borderId="1" xfId="5" applyNumberFormat="1" applyFont="1" applyFill="1" applyBorder="1" applyAlignment="1">
      <alignment horizontal="center" vertical="center" wrapText="1"/>
    </xf>
    <xf numFmtId="164" fontId="9" fillId="0" borderId="1" xfId="5"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0" borderId="1" xfId="5"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xf numFmtId="165" fontId="9" fillId="0" borderId="1" xfId="0" applyNumberFormat="1" applyFont="1" applyFill="1" applyBorder="1" applyAlignment="1">
      <alignment horizontal="center" vertical="center" wrapText="1"/>
    </xf>
    <xf numFmtId="165" fontId="13" fillId="0" borderId="1" xfId="5" applyNumberFormat="1" applyFont="1" applyFill="1" applyBorder="1" applyAlignment="1">
      <alignment horizontal="center" vertical="center" wrapText="1"/>
    </xf>
    <xf numFmtId="0" fontId="13" fillId="0" borderId="1" xfId="5" applyFont="1" applyFill="1" applyBorder="1" applyAlignment="1">
      <alignment horizontal="center" vertical="center" wrapText="1"/>
    </xf>
    <xf numFmtId="0" fontId="13" fillId="0" borderId="0" xfId="0" applyFont="1" applyFill="1" applyAlignment="1">
      <alignment horizontal="center"/>
    </xf>
    <xf numFmtId="0" fontId="9" fillId="0" borderId="0" xfId="0" applyFont="1" applyFill="1" applyAlignment="1">
      <alignment horizontal="center" vertical="center"/>
    </xf>
    <xf numFmtId="164" fontId="13" fillId="0" borderId="1" xfId="2" applyNumberFormat="1" applyFont="1" applyFill="1" applyBorder="1" applyAlignment="1">
      <alignment horizontal="center" vertical="center" wrapText="1"/>
    </xf>
    <xf numFmtId="164" fontId="9" fillId="0" borderId="1" xfId="2" applyNumberFormat="1" applyFont="1" applyFill="1" applyBorder="1" applyAlignment="1">
      <alignment horizontal="center" vertical="center" wrapText="1"/>
    </xf>
    <xf numFmtId="8" fontId="9" fillId="0"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9" fillId="0" borderId="0" xfId="0" applyFont="1" applyFill="1" applyAlignment="1">
      <alignment horizont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Fill="1" applyAlignment="1">
      <alignment horizontal="center" vertical="center" wrapText="1"/>
    </xf>
    <xf numFmtId="4" fontId="9"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5" applyFont="1" applyFill="1" applyBorder="1" applyAlignment="1">
      <alignment horizontal="center" vertical="center" wrapText="1" shrinkToFit="1"/>
    </xf>
    <xf numFmtId="49" fontId="9" fillId="0"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xf numFmtId="0" fontId="13" fillId="0" borderId="0" xfId="0" applyFont="1" applyAlignment="1">
      <alignment horizont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2" borderId="1" xfId="2" applyFont="1" applyFill="1" applyBorder="1" applyAlignment="1">
      <alignment horizontal="center" vertical="center" wrapText="1"/>
    </xf>
    <xf numFmtId="166" fontId="9" fillId="4" borderId="1" xfId="0" applyNumberFormat="1" applyFont="1" applyFill="1" applyBorder="1" applyAlignment="1">
      <alignment horizontal="center" vertical="center"/>
    </xf>
    <xf numFmtId="0" fontId="13" fillId="0" borderId="1" xfId="1" applyFont="1" applyFill="1" applyBorder="1" applyAlignment="1">
      <alignment horizontal="center" vertical="center" wrapText="1"/>
    </xf>
    <xf numFmtId="0" fontId="9" fillId="0" borderId="0" xfId="0" applyFont="1" applyAlignment="1"/>
    <xf numFmtId="8"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6"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8"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0" applyFont="1" applyFill="1"/>
    <xf numFmtId="0" fontId="13" fillId="3" borderId="1" xfId="2"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4" borderId="1" xfId="2" applyFont="1" applyFill="1" applyBorder="1" applyAlignment="1">
      <alignment horizontal="center" vertical="center" wrapText="1"/>
    </xf>
    <xf numFmtId="0" fontId="13" fillId="4" borderId="1" xfId="1" applyFont="1" applyFill="1" applyBorder="1" applyAlignment="1">
      <alignment horizontal="center" vertical="center" wrapText="1"/>
    </xf>
    <xf numFmtId="6" fontId="9" fillId="4" borderId="1" xfId="0" applyNumberFormat="1" applyFont="1" applyFill="1" applyBorder="1" applyAlignment="1">
      <alignment horizontal="center" vertical="center" wrapText="1"/>
    </xf>
    <xf numFmtId="164" fontId="13" fillId="4" borderId="1" xfId="5" applyNumberFormat="1" applyFont="1" applyFill="1" applyBorder="1" applyAlignment="1">
      <alignment horizontal="center" vertical="center" wrapText="1"/>
    </xf>
    <xf numFmtId="6"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4" borderId="1" xfId="2" applyNumberFormat="1" applyFont="1" applyFill="1" applyBorder="1" applyAlignment="1">
      <alignment horizontal="center" vertical="center" wrapText="1"/>
    </xf>
    <xf numFmtId="4" fontId="9" fillId="4" borderId="1" xfId="6"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xf numFmtId="0" fontId="13" fillId="0" borderId="0" xfId="0" applyFont="1" applyAlignment="1">
      <alignment horizontal="center"/>
    </xf>
    <xf numFmtId="0" fontId="9" fillId="0" borderId="0" xfId="0" applyFont="1" applyAlignment="1">
      <alignment horizontal="center"/>
    </xf>
    <xf numFmtId="0" fontId="13" fillId="0" borderId="0" xfId="0" applyFont="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0" xfId="0" applyFont="1" applyFill="1"/>
    <xf numFmtId="0" fontId="9" fillId="0" borderId="1" xfId="0" applyFont="1" applyBorder="1" applyAlignment="1">
      <alignment horizontal="center" vertical="center"/>
    </xf>
    <xf numFmtId="0" fontId="9" fillId="4" borderId="1" xfId="8" applyFont="1" applyFill="1" applyBorder="1" applyAlignment="1">
      <alignment horizontal="center" vertical="center" wrapText="1"/>
    </xf>
    <xf numFmtId="0" fontId="9" fillId="0" borderId="2" xfId="13" applyFont="1" applyFill="1" applyBorder="1" applyAlignment="1">
      <alignment horizontal="center" vertical="center" wrapText="1"/>
    </xf>
    <xf numFmtId="0" fontId="13" fillId="4" borderId="0" xfId="0" applyFont="1" applyFill="1" applyAlignment="1">
      <alignment horizontal="center"/>
    </xf>
    <xf numFmtId="0" fontId="9" fillId="4" borderId="0" xfId="0" applyFont="1" applyFill="1" applyAlignment="1">
      <alignment horizontal="center"/>
    </xf>
    <xf numFmtId="0" fontId="9" fillId="4" borderId="0" xfId="0" applyFont="1" applyFill="1" applyAlignment="1">
      <alignment horizontal="center" vertical="center"/>
    </xf>
    <xf numFmtId="0" fontId="13" fillId="0" borderId="0" xfId="0" applyFont="1" applyFill="1" applyAlignment="1">
      <alignment horizontal="center"/>
    </xf>
    <xf numFmtId="0" fontId="9" fillId="0" borderId="0" xfId="0" applyFont="1" applyFill="1" applyAlignment="1">
      <alignment horizontal="center"/>
    </xf>
    <xf numFmtId="8" fontId="9" fillId="0" borderId="1" xfId="0" applyNumberFormat="1" applyFont="1" applyFill="1" applyBorder="1" applyAlignment="1">
      <alignment horizontal="center" vertical="center"/>
    </xf>
    <xf numFmtId="0" fontId="13" fillId="0" borderId="0" xfId="0" applyFont="1" applyAlignment="1">
      <alignment horizontal="center"/>
    </xf>
    <xf numFmtId="0" fontId="9" fillId="4" borderId="1" xfId="5" applyFont="1" applyFill="1" applyBorder="1" applyAlignment="1">
      <alignment horizontal="center" vertical="center" wrapText="1"/>
    </xf>
    <xf numFmtId="0" fontId="9" fillId="0" borderId="0" xfId="0" applyFont="1" applyFill="1" applyAlignment="1">
      <alignment horizontal="left" vertical="center"/>
    </xf>
    <xf numFmtId="0" fontId="13" fillId="0" borderId="0" xfId="0" applyFont="1" applyFill="1" applyAlignment="1">
      <alignment horizontal="center"/>
    </xf>
    <xf numFmtId="0" fontId="9" fillId="0" borderId="0" xfId="0" applyFont="1" applyFill="1" applyAlignment="1">
      <alignment horizont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0" xfId="0" applyFont="1" applyFill="1" applyAlignment="1"/>
    <xf numFmtId="0" fontId="13" fillId="0" borderId="0" xfId="0" applyFont="1" applyAlignment="1">
      <alignment horizontal="center"/>
    </xf>
    <xf numFmtId="0" fontId="9" fillId="0" borderId="0" xfId="0" applyFont="1" applyAlignment="1">
      <alignment horizont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cellXfs>
  <cellStyles count="17">
    <cellStyle name="Dobro" xfId="13" builtinId="26"/>
    <cellStyle name="Normal 2" xfId="1"/>
    <cellStyle name="Normal 2 2" xfId="11"/>
    <cellStyle name="Normal 2 3" xfId="9"/>
    <cellStyle name="Normal 3" xfId="2"/>
    <cellStyle name="Normal 3 2" xfId="3"/>
    <cellStyle name="Normal 3 2 2" xfId="5"/>
    <cellStyle name="Normal 3 3" xfId="8"/>
    <cellStyle name="Normal 3_OBRAZOVANJE" xfId="4"/>
    <cellStyle name="Normalno" xfId="0" builtinId="0"/>
    <cellStyle name="Normalno 2" xfId="10"/>
    <cellStyle name="Normalno 3" xfId="7"/>
    <cellStyle name="Normalno 3 2" xfId="14"/>
    <cellStyle name="Normalno 3 3" xfId="15"/>
    <cellStyle name="Normalno 3 4" xfId="16"/>
    <cellStyle name="Note 2" xfId="6"/>
    <cellStyle name="Style 1"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885265</xdr:colOff>
      <xdr:row>0</xdr:row>
      <xdr:rowOff>44824</xdr:rowOff>
    </xdr:from>
    <xdr:to>
      <xdr:col>9</xdr:col>
      <xdr:colOff>143885</xdr:colOff>
      <xdr:row>5</xdr:row>
      <xdr:rowOff>89648</xdr:rowOff>
    </xdr:to>
    <xdr:pic>
      <xdr:nvPicPr>
        <xdr:cNvPr id="3" name="Slika 2"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340" y="44824"/>
          <a:ext cx="5306995" cy="9973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2387234</xdr:colOff>
      <xdr:row>0</xdr:row>
      <xdr:rowOff>13804</xdr:rowOff>
    </xdr:from>
    <xdr:to>
      <xdr:col>6</xdr:col>
      <xdr:colOff>3427702</xdr:colOff>
      <xdr:row>5</xdr:row>
      <xdr:rowOff>170686</xdr:rowOff>
    </xdr:to>
    <xdr:pic>
      <xdr:nvPicPr>
        <xdr:cNvPr id="8" name="Slika 7"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9408" y="13804"/>
          <a:ext cx="5264598" cy="112318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1032498</xdr:colOff>
      <xdr:row>0</xdr:row>
      <xdr:rowOff>0</xdr:rowOff>
    </xdr:from>
    <xdr:to>
      <xdr:col>7</xdr:col>
      <xdr:colOff>300767</xdr:colOff>
      <xdr:row>5</xdr:row>
      <xdr:rowOff>156882</xdr:rowOff>
    </xdr:to>
    <xdr:pic>
      <xdr:nvPicPr>
        <xdr:cNvPr id="12" name="Slika 11"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3227" y="0"/>
          <a:ext cx="5552123" cy="10829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1344706</xdr:colOff>
      <xdr:row>0</xdr:row>
      <xdr:rowOff>11206</xdr:rowOff>
    </xdr:from>
    <xdr:to>
      <xdr:col>6</xdr:col>
      <xdr:colOff>3137647</xdr:colOff>
      <xdr:row>5</xdr:row>
      <xdr:rowOff>100853</xdr:rowOff>
    </xdr:to>
    <xdr:pic>
      <xdr:nvPicPr>
        <xdr:cNvPr id="2" name="Slika 1" descr="Slik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2256" y="11206"/>
          <a:ext cx="5641041" cy="164222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32" zoomScale="69" zoomScaleNormal="69" workbookViewId="0">
      <selection activeCell="C46" sqref="C46"/>
    </sheetView>
  </sheetViews>
  <sheetFormatPr defaultRowHeight="15" x14ac:dyDescent="0.25"/>
  <cols>
    <col min="1" max="1" width="17.42578125" style="60" customWidth="1"/>
    <col min="2" max="2" width="26.42578125" style="90" customWidth="1"/>
    <col min="3" max="3" width="20.5703125" style="91" customWidth="1"/>
    <col min="4" max="4" width="22.28515625" style="91" customWidth="1"/>
    <col min="5" max="5" width="36.7109375" style="91" customWidth="1"/>
    <col min="6" max="6" width="18.5703125" style="26" customWidth="1"/>
    <col min="7" max="7" width="9.140625" style="60" hidden="1" customWidth="1"/>
    <col min="8" max="8" width="52.5703125" style="26" customWidth="1"/>
    <col min="9" max="11" width="19.5703125" style="26" customWidth="1"/>
    <col min="12" max="12" width="21.7109375" style="26" customWidth="1"/>
    <col min="13" max="13" width="17.140625" style="26" customWidth="1"/>
    <col min="14" max="14" width="23.85546875" style="26" customWidth="1"/>
    <col min="15" max="16384" width="9.140625" style="60"/>
  </cols>
  <sheetData>
    <row r="1" spans="1:14" ht="15" customHeight="1" x14ac:dyDescent="0.25">
      <c r="A1" s="98" t="s">
        <v>198</v>
      </c>
      <c r="B1" s="98" t="s">
        <v>199</v>
      </c>
      <c r="C1" s="59" t="s">
        <v>200</v>
      </c>
      <c r="D1" s="10" t="s">
        <v>201</v>
      </c>
    </row>
    <row r="2" spans="1:14" x14ac:dyDescent="0.25">
      <c r="A2" s="99"/>
      <c r="B2" s="100"/>
      <c r="C2" s="59" t="s">
        <v>202</v>
      </c>
      <c r="D2" s="59" t="s">
        <v>203</v>
      </c>
    </row>
    <row r="3" spans="1:14" ht="15" customHeight="1" x14ac:dyDescent="0.25">
      <c r="A3" s="99"/>
      <c r="B3" s="98" t="s">
        <v>204</v>
      </c>
      <c r="C3" s="59" t="s">
        <v>205</v>
      </c>
      <c r="D3" s="59" t="s">
        <v>206</v>
      </c>
    </row>
    <row r="4" spans="1:14" x14ac:dyDescent="0.25">
      <c r="A4" s="99"/>
      <c r="B4" s="99"/>
      <c r="C4" s="59" t="s">
        <v>207</v>
      </c>
      <c r="D4" s="10" t="s">
        <v>208</v>
      </c>
    </row>
    <row r="5" spans="1:14" x14ac:dyDescent="0.25">
      <c r="A5" s="100"/>
      <c r="B5" s="100"/>
      <c r="C5" s="59" t="s">
        <v>209</v>
      </c>
      <c r="D5" s="59" t="s">
        <v>210</v>
      </c>
    </row>
    <row r="7" spans="1:14" x14ac:dyDescent="0.25">
      <c r="A7" s="96" t="s">
        <v>133</v>
      </c>
      <c r="B7" s="97"/>
      <c r="C7" s="97"/>
      <c r="D7" s="97"/>
      <c r="E7" s="97"/>
      <c r="F7" s="97"/>
      <c r="G7" s="97"/>
      <c r="H7" s="97"/>
      <c r="I7" s="97"/>
      <c r="J7" s="97"/>
      <c r="K7" s="97"/>
      <c r="L7" s="97"/>
      <c r="M7" s="97"/>
    </row>
    <row r="9" spans="1:14" ht="71.25" x14ac:dyDescent="0.25">
      <c r="A9" s="61" t="s">
        <v>2</v>
      </c>
      <c r="B9" s="61" t="s">
        <v>10</v>
      </c>
      <c r="C9" s="61" t="s">
        <v>5</v>
      </c>
      <c r="D9" s="61" t="s">
        <v>6</v>
      </c>
      <c r="E9" s="61" t="s">
        <v>49</v>
      </c>
      <c r="F9" s="61" t="s">
        <v>3</v>
      </c>
      <c r="G9" s="61"/>
      <c r="H9" s="61" t="s">
        <v>8</v>
      </c>
      <c r="I9" s="61" t="s">
        <v>9</v>
      </c>
      <c r="J9" s="62" t="s">
        <v>11</v>
      </c>
      <c r="K9" s="62" t="s">
        <v>12</v>
      </c>
      <c r="L9" s="62" t="s">
        <v>7</v>
      </c>
      <c r="M9" s="62" t="s">
        <v>4</v>
      </c>
      <c r="N9" s="62" t="s">
        <v>51</v>
      </c>
    </row>
    <row r="10" spans="1:14" ht="135" x14ac:dyDescent="0.25">
      <c r="A10" s="63" t="s">
        <v>35</v>
      </c>
      <c r="B10" s="15" t="s">
        <v>100</v>
      </c>
      <c r="C10" s="16" t="s">
        <v>63</v>
      </c>
      <c r="D10" s="16" t="s">
        <v>101</v>
      </c>
      <c r="E10" s="63" t="s">
        <v>486</v>
      </c>
      <c r="F10" s="63" t="s">
        <v>429</v>
      </c>
      <c r="G10" s="64"/>
      <c r="H10" s="65" t="s">
        <v>102</v>
      </c>
      <c r="I10" s="63" t="s">
        <v>103</v>
      </c>
      <c r="J10" s="18" t="s">
        <v>388</v>
      </c>
      <c r="K10" s="18" t="s">
        <v>388</v>
      </c>
      <c r="L10" s="94" t="s">
        <v>545</v>
      </c>
      <c r="M10" s="18" t="s">
        <v>136</v>
      </c>
      <c r="N10" s="63" t="s">
        <v>23</v>
      </c>
    </row>
    <row r="11" spans="1:14" ht="195" x14ac:dyDescent="0.25">
      <c r="A11" s="63" t="s">
        <v>0</v>
      </c>
      <c r="B11" s="59" t="s">
        <v>540</v>
      </c>
      <c r="C11" s="65" t="s">
        <v>63</v>
      </c>
      <c r="D11" s="65" t="s">
        <v>427</v>
      </c>
      <c r="E11" s="65" t="s">
        <v>428</v>
      </c>
      <c r="F11" s="65" t="s">
        <v>429</v>
      </c>
      <c r="G11" s="19"/>
      <c r="H11" s="65" t="s">
        <v>430</v>
      </c>
      <c r="I11" s="65" t="s">
        <v>431</v>
      </c>
      <c r="J11" s="92">
        <v>11740000</v>
      </c>
      <c r="K11" s="92">
        <v>11740000</v>
      </c>
      <c r="L11" s="94" t="s">
        <v>545</v>
      </c>
      <c r="M11" s="64" t="s">
        <v>136</v>
      </c>
      <c r="N11" s="63" t="s">
        <v>23</v>
      </c>
    </row>
    <row r="12" spans="1:14" ht="195" x14ac:dyDescent="0.25">
      <c r="A12" s="63" t="s">
        <v>1</v>
      </c>
      <c r="B12" s="59" t="s">
        <v>541</v>
      </c>
      <c r="C12" s="65" t="s">
        <v>63</v>
      </c>
      <c r="D12" s="65" t="s">
        <v>427</v>
      </c>
      <c r="E12" s="65" t="s">
        <v>542</v>
      </c>
      <c r="F12" s="65" t="s">
        <v>429</v>
      </c>
      <c r="G12" s="19"/>
      <c r="H12" s="65" t="s">
        <v>432</v>
      </c>
      <c r="I12" s="65" t="s">
        <v>431</v>
      </c>
      <c r="J12" s="92">
        <v>16700000</v>
      </c>
      <c r="K12" s="92">
        <v>16700000</v>
      </c>
      <c r="L12" s="94" t="s">
        <v>545</v>
      </c>
      <c r="M12" s="64" t="s">
        <v>433</v>
      </c>
      <c r="N12" s="63" t="s">
        <v>23</v>
      </c>
    </row>
    <row r="13" spans="1:14" ht="150" x14ac:dyDescent="0.25">
      <c r="A13" s="63" t="s">
        <v>15</v>
      </c>
      <c r="B13" s="15" t="s">
        <v>90</v>
      </c>
      <c r="C13" s="16" t="s">
        <v>63</v>
      </c>
      <c r="D13" s="65" t="s">
        <v>91</v>
      </c>
      <c r="E13" s="63" t="s">
        <v>92</v>
      </c>
      <c r="F13" s="63" t="s">
        <v>80</v>
      </c>
      <c r="G13" s="64"/>
      <c r="H13" s="39" t="s">
        <v>93</v>
      </c>
      <c r="I13" s="63" t="s">
        <v>434</v>
      </c>
      <c r="J13" s="18">
        <v>48960000</v>
      </c>
      <c r="K13" s="18" t="s">
        <v>94</v>
      </c>
      <c r="L13" s="63" t="s">
        <v>347</v>
      </c>
      <c r="M13" s="64" t="s">
        <v>433</v>
      </c>
      <c r="N13" s="63" t="s">
        <v>23</v>
      </c>
    </row>
    <row r="14" spans="1:14" ht="120" x14ac:dyDescent="0.25">
      <c r="A14" s="63" t="s">
        <v>27</v>
      </c>
      <c r="B14" s="15" t="s">
        <v>89</v>
      </c>
      <c r="C14" s="16" t="s">
        <v>63</v>
      </c>
      <c r="D14" s="65" t="s">
        <v>48</v>
      </c>
      <c r="E14" s="63" t="s">
        <v>108</v>
      </c>
      <c r="F14" s="63" t="s">
        <v>80</v>
      </c>
      <c r="G14" s="21"/>
      <c r="H14" s="63" t="s">
        <v>109</v>
      </c>
      <c r="I14" s="63" t="s">
        <v>110</v>
      </c>
      <c r="J14" s="22">
        <v>30000000</v>
      </c>
      <c r="K14" s="23" t="s">
        <v>41</v>
      </c>
      <c r="L14" s="63" t="s">
        <v>347</v>
      </c>
      <c r="M14" s="18" t="s">
        <v>136</v>
      </c>
      <c r="N14" s="63" t="s">
        <v>23</v>
      </c>
    </row>
    <row r="15" spans="1:14" ht="225" x14ac:dyDescent="0.25">
      <c r="A15" s="63" t="s">
        <v>36</v>
      </c>
      <c r="B15" s="15" t="s">
        <v>95</v>
      </c>
      <c r="C15" s="16" t="s">
        <v>63</v>
      </c>
      <c r="D15" s="65" t="s">
        <v>48</v>
      </c>
      <c r="E15" s="63" t="s">
        <v>96</v>
      </c>
      <c r="F15" s="63" t="s">
        <v>429</v>
      </c>
      <c r="G15" s="64"/>
      <c r="H15" s="39" t="s">
        <v>97</v>
      </c>
      <c r="I15" s="63" t="s">
        <v>37</v>
      </c>
      <c r="J15" s="18">
        <v>21725155.68</v>
      </c>
      <c r="K15" s="18">
        <v>21725155.68</v>
      </c>
      <c r="L15" s="94" t="s">
        <v>545</v>
      </c>
      <c r="M15" s="18" t="s">
        <v>136</v>
      </c>
      <c r="N15" s="63" t="s">
        <v>23</v>
      </c>
    </row>
    <row r="16" spans="1:14" ht="210" x14ac:dyDescent="0.25">
      <c r="A16" s="63" t="s">
        <v>32</v>
      </c>
      <c r="B16" s="15" t="s">
        <v>413</v>
      </c>
      <c r="C16" s="16" t="s">
        <v>63</v>
      </c>
      <c r="D16" s="65" t="s">
        <v>50</v>
      </c>
      <c r="E16" s="63" t="s">
        <v>414</v>
      </c>
      <c r="F16" s="63" t="s">
        <v>522</v>
      </c>
      <c r="G16" s="64"/>
      <c r="H16" s="39" t="s">
        <v>415</v>
      </c>
      <c r="I16" s="63" t="s">
        <v>37</v>
      </c>
      <c r="J16" s="18">
        <v>2159017.2999999998</v>
      </c>
      <c r="K16" s="18">
        <v>2159017.2999999998</v>
      </c>
      <c r="L16" s="94" t="s">
        <v>545</v>
      </c>
      <c r="M16" s="18" t="s">
        <v>136</v>
      </c>
      <c r="N16" s="63" t="s">
        <v>23</v>
      </c>
    </row>
    <row r="17" spans="1:14" ht="225" x14ac:dyDescent="0.25">
      <c r="A17" s="63" t="s">
        <v>33</v>
      </c>
      <c r="B17" s="15" t="s">
        <v>98</v>
      </c>
      <c r="C17" s="16" t="s">
        <v>63</v>
      </c>
      <c r="D17" s="65" t="s">
        <v>48</v>
      </c>
      <c r="E17" s="63" t="s">
        <v>99</v>
      </c>
      <c r="F17" s="63" t="s">
        <v>429</v>
      </c>
      <c r="G17" s="64"/>
      <c r="H17" s="39" t="s">
        <v>416</v>
      </c>
      <c r="I17" s="63" t="s">
        <v>37</v>
      </c>
      <c r="J17" s="22">
        <v>14017328.460000001</v>
      </c>
      <c r="K17" s="22">
        <v>14017328.460000001</v>
      </c>
      <c r="L17" s="94" t="s">
        <v>545</v>
      </c>
      <c r="M17" s="18" t="s">
        <v>136</v>
      </c>
      <c r="N17" s="63" t="s">
        <v>23</v>
      </c>
    </row>
    <row r="18" spans="1:14" ht="90" x14ac:dyDescent="0.25">
      <c r="A18" s="63" t="s">
        <v>66</v>
      </c>
      <c r="B18" s="15" t="s">
        <v>104</v>
      </c>
      <c r="C18" s="16" t="s">
        <v>63</v>
      </c>
      <c r="D18" s="16" t="s">
        <v>65</v>
      </c>
      <c r="E18" s="63" t="s">
        <v>105</v>
      </c>
      <c r="F18" s="63" t="s">
        <v>429</v>
      </c>
      <c r="G18" s="21"/>
      <c r="H18" s="63" t="s">
        <v>106</v>
      </c>
      <c r="I18" s="63" t="s">
        <v>107</v>
      </c>
      <c r="J18" s="22">
        <v>750000</v>
      </c>
      <c r="K18" s="22">
        <v>750000</v>
      </c>
      <c r="L18" s="94" t="s">
        <v>545</v>
      </c>
      <c r="M18" s="18" t="s">
        <v>136</v>
      </c>
      <c r="N18" s="63" t="s">
        <v>23</v>
      </c>
    </row>
    <row r="19" spans="1:14" ht="120" x14ac:dyDescent="0.25">
      <c r="A19" s="63" t="s">
        <v>67</v>
      </c>
      <c r="B19" s="15" t="s">
        <v>132</v>
      </c>
      <c r="C19" s="16" t="s">
        <v>63</v>
      </c>
      <c r="D19" s="16" t="s">
        <v>65</v>
      </c>
      <c r="E19" s="63" t="s">
        <v>111</v>
      </c>
      <c r="F19" s="63" t="s">
        <v>80</v>
      </c>
      <c r="G19" s="21"/>
      <c r="H19" s="63" t="s">
        <v>112</v>
      </c>
      <c r="I19" s="63" t="s">
        <v>113</v>
      </c>
      <c r="J19" s="22">
        <v>3950000</v>
      </c>
      <c r="K19" s="23" t="s">
        <v>41</v>
      </c>
      <c r="L19" s="63" t="s">
        <v>347</v>
      </c>
      <c r="M19" s="18" t="s">
        <v>136</v>
      </c>
      <c r="N19" s="63" t="s">
        <v>23</v>
      </c>
    </row>
    <row r="20" spans="1:14" ht="120" x14ac:dyDescent="0.25">
      <c r="A20" s="63" t="s">
        <v>68</v>
      </c>
      <c r="B20" s="15" t="s">
        <v>114</v>
      </c>
      <c r="C20" s="16" t="s">
        <v>63</v>
      </c>
      <c r="D20" s="16" t="s">
        <v>65</v>
      </c>
      <c r="E20" s="63" t="s">
        <v>115</v>
      </c>
      <c r="F20" s="63" t="s">
        <v>80</v>
      </c>
      <c r="G20" s="21"/>
      <c r="H20" s="63" t="s">
        <v>116</v>
      </c>
      <c r="I20" s="63" t="s">
        <v>117</v>
      </c>
      <c r="J20" s="22">
        <v>14820000</v>
      </c>
      <c r="K20" s="23" t="s">
        <v>41</v>
      </c>
      <c r="L20" s="63" t="s">
        <v>347</v>
      </c>
      <c r="M20" s="18" t="s">
        <v>136</v>
      </c>
      <c r="N20" s="63" t="s">
        <v>23</v>
      </c>
    </row>
    <row r="21" spans="1:14" ht="150" x14ac:dyDescent="0.25">
      <c r="A21" s="63" t="s">
        <v>69</v>
      </c>
      <c r="B21" s="15" t="s">
        <v>119</v>
      </c>
      <c r="C21" s="16" t="s">
        <v>63</v>
      </c>
      <c r="D21" s="16" t="s">
        <v>65</v>
      </c>
      <c r="E21" s="63" t="s">
        <v>120</v>
      </c>
      <c r="F21" s="63" t="s">
        <v>80</v>
      </c>
      <c r="G21" s="21"/>
      <c r="H21" s="63" t="s">
        <v>121</v>
      </c>
      <c r="I21" s="63" t="s">
        <v>122</v>
      </c>
      <c r="J21" s="22">
        <v>19000000</v>
      </c>
      <c r="K21" s="23" t="s">
        <v>41</v>
      </c>
      <c r="L21" s="63" t="s">
        <v>347</v>
      </c>
      <c r="M21" s="18" t="s">
        <v>136</v>
      </c>
      <c r="N21" s="63" t="s">
        <v>23</v>
      </c>
    </row>
    <row r="22" spans="1:14" ht="210" x14ac:dyDescent="0.25">
      <c r="A22" s="63" t="s">
        <v>70</v>
      </c>
      <c r="B22" s="15" t="s">
        <v>127</v>
      </c>
      <c r="C22" s="16" t="s">
        <v>63</v>
      </c>
      <c r="D22" s="16" t="s">
        <v>65</v>
      </c>
      <c r="E22" s="37" t="s">
        <v>513</v>
      </c>
      <c r="F22" s="63" t="s">
        <v>522</v>
      </c>
      <c r="G22" s="21"/>
      <c r="H22" s="63" t="s">
        <v>128</v>
      </c>
      <c r="I22" s="63" t="s">
        <v>129</v>
      </c>
      <c r="J22" s="22">
        <v>22610000</v>
      </c>
      <c r="K22" s="23" t="s">
        <v>41</v>
      </c>
      <c r="L22" s="94" t="s">
        <v>545</v>
      </c>
      <c r="M22" s="18" t="s">
        <v>136</v>
      </c>
      <c r="N22" s="63" t="s">
        <v>23</v>
      </c>
    </row>
    <row r="23" spans="1:14" ht="150" x14ac:dyDescent="0.25">
      <c r="A23" s="63" t="s">
        <v>71</v>
      </c>
      <c r="B23" s="15" t="s">
        <v>130</v>
      </c>
      <c r="C23" s="16" t="s">
        <v>63</v>
      </c>
      <c r="D23" s="16" t="s">
        <v>65</v>
      </c>
      <c r="E23" s="63" t="s">
        <v>134</v>
      </c>
      <c r="F23" s="63" t="s">
        <v>522</v>
      </c>
      <c r="G23" s="21"/>
      <c r="H23" s="63" t="s">
        <v>135</v>
      </c>
      <c r="I23" s="63" t="s">
        <v>131</v>
      </c>
      <c r="J23" s="22">
        <v>183006.54</v>
      </c>
      <c r="K23" s="23" t="s">
        <v>41</v>
      </c>
      <c r="L23" s="94" t="s">
        <v>545</v>
      </c>
      <c r="M23" s="18" t="s">
        <v>136</v>
      </c>
      <c r="N23" s="63" t="s">
        <v>23</v>
      </c>
    </row>
    <row r="24" spans="1:14" ht="285" x14ac:dyDescent="0.25">
      <c r="A24" s="63" t="s">
        <v>72</v>
      </c>
      <c r="B24" s="15" t="s">
        <v>211</v>
      </c>
      <c r="C24" s="16" t="s">
        <v>63</v>
      </c>
      <c r="D24" s="16" t="s">
        <v>65</v>
      </c>
      <c r="E24" s="63" t="s">
        <v>435</v>
      </c>
      <c r="F24" s="38" t="s">
        <v>164</v>
      </c>
      <c r="G24" s="21"/>
      <c r="H24" s="63" t="s">
        <v>436</v>
      </c>
      <c r="I24" s="63" t="s">
        <v>23</v>
      </c>
      <c r="J24" s="22">
        <v>2305000</v>
      </c>
      <c r="K24" s="18">
        <v>2305000</v>
      </c>
      <c r="L24" s="94" t="s">
        <v>545</v>
      </c>
      <c r="M24" s="18" t="s">
        <v>136</v>
      </c>
      <c r="N24" s="63" t="s">
        <v>23</v>
      </c>
    </row>
    <row r="25" spans="1:14" ht="210" x14ac:dyDescent="0.25">
      <c r="A25" s="63" t="s">
        <v>73</v>
      </c>
      <c r="B25" s="15" t="s">
        <v>212</v>
      </c>
      <c r="C25" s="16" t="s">
        <v>63</v>
      </c>
      <c r="D25" s="16" t="s">
        <v>65</v>
      </c>
      <c r="E25" s="63" t="s">
        <v>437</v>
      </c>
      <c r="F25" s="38" t="s">
        <v>213</v>
      </c>
      <c r="G25" s="21"/>
      <c r="H25" s="63" t="s">
        <v>502</v>
      </c>
      <c r="I25" s="63" t="s">
        <v>23</v>
      </c>
      <c r="J25" s="22">
        <v>5000000</v>
      </c>
      <c r="K25" s="23" t="s">
        <v>41</v>
      </c>
      <c r="L25" s="63" t="s">
        <v>347</v>
      </c>
      <c r="M25" s="18" t="s">
        <v>136</v>
      </c>
      <c r="N25" s="63" t="s">
        <v>23</v>
      </c>
    </row>
    <row r="26" spans="1:14" ht="165" x14ac:dyDescent="0.25">
      <c r="A26" s="63" t="s">
        <v>123</v>
      </c>
      <c r="B26" s="15" t="s">
        <v>118</v>
      </c>
      <c r="C26" s="16" t="s">
        <v>63</v>
      </c>
      <c r="D26" s="16" t="s">
        <v>65</v>
      </c>
      <c r="E26" s="63" t="s">
        <v>438</v>
      </c>
      <c r="F26" s="38" t="s">
        <v>164</v>
      </c>
      <c r="G26" s="21"/>
      <c r="H26" s="63" t="s">
        <v>455</v>
      </c>
      <c r="I26" s="63" t="s">
        <v>23</v>
      </c>
      <c r="J26" s="22">
        <v>1900000</v>
      </c>
      <c r="K26" s="18">
        <v>1900000</v>
      </c>
      <c r="L26" s="94" t="s">
        <v>545</v>
      </c>
      <c r="M26" s="18" t="s">
        <v>136</v>
      </c>
      <c r="N26" s="63" t="s">
        <v>23</v>
      </c>
    </row>
    <row r="27" spans="1:14" ht="225" x14ac:dyDescent="0.25">
      <c r="A27" s="63" t="s">
        <v>124</v>
      </c>
      <c r="B27" s="15" t="s">
        <v>417</v>
      </c>
      <c r="C27" s="16" t="s">
        <v>63</v>
      </c>
      <c r="D27" s="65" t="s">
        <v>418</v>
      </c>
      <c r="E27" s="63" t="s">
        <v>419</v>
      </c>
      <c r="F27" s="63" t="s">
        <v>522</v>
      </c>
      <c r="G27" s="64"/>
      <c r="H27" s="40" t="s">
        <v>420</v>
      </c>
      <c r="I27" s="63" t="s">
        <v>37</v>
      </c>
      <c r="J27" s="18">
        <v>27036408.149999999</v>
      </c>
      <c r="K27" s="18">
        <v>27036408.149999999</v>
      </c>
      <c r="L27" s="94" t="s">
        <v>545</v>
      </c>
      <c r="M27" s="18" t="s">
        <v>136</v>
      </c>
      <c r="N27" s="63" t="s">
        <v>23</v>
      </c>
    </row>
    <row r="28" spans="1:14" ht="195" x14ac:dyDescent="0.25">
      <c r="A28" s="63" t="s">
        <v>125</v>
      </c>
      <c r="B28" s="15" t="s">
        <v>421</v>
      </c>
      <c r="C28" s="16" t="s">
        <v>63</v>
      </c>
      <c r="D28" s="65" t="s">
        <v>418</v>
      </c>
      <c r="E28" s="63" t="s">
        <v>422</v>
      </c>
      <c r="F28" s="63" t="s">
        <v>522</v>
      </c>
      <c r="G28" s="64"/>
      <c r="H28" s="39" t="s">
        <v>423</v>
      </c>
      <c r="I28" s="63" t="s">
        <v>37</v>
      </c>
      <c r="J28" s="22">
        <v>55421303.380000003</v>
      </c>
      <c r="K28" s="22">
        <v>55421303.380000003</v>
      </c>
      <c r="L28" s="94" t="s">
        <v>545</v>
      </c>
      <c r="M28" s="18" t="s">
        <v>136</v>
      </c>
      <c r="N28" s="63" t="s">
        <v>23</v>
      </c>
    </row>
    <row r="29" spans="1:14" ht="165" x14ac:dyDescent="0.25">
      <c r="A29" s="63" t="s">
        <v>126</v>
      </c>
      <c r="B29" s="15" t="s">
        <v>424</v>
      </c>
      <c r="C29" s="16" t="s">
        <v>63</v>
      </c>
      <c r="D29" s="16" t="s">
        <v>50</v>
      </c>
      <c r="E29" s="63" t="s">
        <v>425</v>
      </c>
      <c r="F29" s="63" t="s">
        <v>522</v>
      </c>
      <c r="G29" s="64"/>
      <c r="H29" s="63" t="s">
        <v>426</v>
      </c>
      <c r="I29" s="63" t="s">
        <v>37</v>
      </c>
      <c r="J29" s="18">
        <v>17756093</v>
      </c>
      <c r="K29" s="18">
        <v>17756093</v>
      </c>
      <c r="L29" s="94" t="s">
        <v>545</v>
      </c>
      <c r="M29" s="18" t="s">
        <v>136</v>
      </c>
      <c r="N29" s="63" t="s">
        <v>23</v>
      </c>
    </row>
    <row r="30" spans="1:14" ht="220.5" customHeight="1" x14ac:dyDescent="0.25">
      <c r="A30" s="63" t="s">
        <v>242</v>
      </c>
      <c r="B30" s="24" t="s">
        <v>439</v>
      </c>
      <c r="C30" s="63" t="s">
        <v>63</v>
      </c>
      <c r="D30" s="63" t="s">
        <v>65</v>
      </c>
      <c r="E30" s="63" t="s">
        <v>440</v>
      </c>
      <c r="F30" s="63" t="s">
        <v>164</v>
      </c>
      <c r="G30" s="63" t="s">
        <v>441</v>
      </c>
      <c r="H30" s="63" t="s">
        <v>510</v>
      </c>
      <c r="I30" s="63" t="s">
        <v>23</v>
      </c>
      <c r="J30" s="18">
        <v>646350</v>
      </c>
      <c r="K30" s="18">
        <v>646350</v>
      </c>
      <c r="L30" s="94" t="s">
        <v>545</v>
      </c>
      <c r="M30" s="63" t="s">
        <v>136</v>
      </c>
      <c r="N30" s="63" t="s">
        <v>23</v>
      </c>
    </row>
    <row r="31" spans="1:14" ht="238.5" customHeight="1" x14ac:dyDescent="0.25">
      <c r="A31" s="63" t="s">
        <v>243</v>
      </c>
      <c r="B31" s="24" t="s">
        <v>442</v>
      </c>
      <c r="C31" s="63" t="s">
        <v>63</v>
      </c>
      <c r="D31" s="63" t="s">
        <v>65</v>
      </c>
      <c r="E31" s="63" t="s">
        <v>443</v>
      </c>
      <c r="F31" s="63" t="s">
        <v>164</v>
      </c>
      <c r="G31" s="63" t="s">
        <v>444</v>
      </c>
      <c r="H31" s="63" t="s">
        <v>500</v>
      </c>
      <c r="I31" s="63" t="s">
        <v>23</v>
      </c>
      <c r="J31" s="18">
        <v>600000</v>
      </c>
      <c r="K31" s="18">
        <v>600000</v>
      </c>
      <c r="L31" s="94" t="s">
        <v>545</v>
      </c>
      <c r="M31" s="63" t="s">
        <v>136</v>
      </c>
      <c r="N31" s="63" t="s">
        <v>23</v>
      </c>
    </row>
    <row r="32" spans="1:14" ht="226.5" customHeight="1" x14ac:dyDescent="0.25">
      <c r="A32" s="63" t="s">
        <v>246</v>
      </c>
      <c r="B32" s="24" t="s">
        <v>445</v>
      </c>
      <c r="C32" s="63" t="s">
        <v>63</v>
      </c>
      <c r="D32" s="63" t="s">
        <v>65</v>
      </c>
      <c r="E32" s="63" t="s">
        <v>446</v>
      </c>
      <c r="F32" s="63" t="s">
        <v>164</v>
      </c>
      <c r="G32" s="63" t="s">
        <v>447</v>
      </c>
      <c r="H32" s="63" t="s">
        <v>501</v>
      </c>
      <c r="I32" s="63" t="s">
        <v>23</v>
      </c>
      <c r="J32" s="18">
        <v>920325.25</v>
      </c>
      <c r="K32" s="18">
        <v>920325.25</v>
      </c>
      <c r="L32" s="94" t="s">
        <v>545</v>
      </c>
      <c r="M32" s="63" t="s">
        <v>136</v>
      </c>
      <c r="N32" s="63" t="s">
        <v>23</v>
      </c>
    </row>
    <row r="33" spans="1:1" x14ac:dyDescent="0.25">
      <c r="A33" s="60" t="s">
        <v>600</v>
      </c>
    </row>
    <row r="35" spans="1:1" x14ac:dyDescent="0.25">
      <c r="A35" s="60" t="s">
        <v>599</v>
      </c>
    </row>
    <row r="37" spans="1:1" x14ac:dyDescent="0.25">
      <c r="A37" s="60" t="s">
        <v>604</v>
      </c>
    </row>
  </sheetData>
  <mergeCells count="4">
    <mergeCell ref="A7:M7"/>
    <mergeCell ref="A1:A5"/>
    <mergeCell ref="B1:B2"/>
    <mergeCell ref="B3:B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27" zoomScale="70" zoomScaleNormal="70" workbookViewId="0">
      <selection activeCell="C35" sqref="C35"/>
    </sheetView>
  </sheetViews>
  <sheetFormatPr defaultRowHeight="15" x14ac:dyDescent="0.25"/>
  <cols>
    <col min="1" max="1" width="18.7109375" style="26" customWidth="1"/>
    <col min="2" max="2" width="32.140625" style="32" customWidth="1"/>
    <col min="3" max="3" width="28.5703125" style="26" customWidth="1"/>
    <col min="4" max="4" width="34" style="26" customWidth="1"/>
    <col min="5" max="5" width="39.5703125" style="26" customWidth="1"/>
    <col min="6" max="6" width="23.85546875" style="26" customWidth="1"/>
    <col min="7" max="7" width="52.28515625" style="26" customWidth="1"/>
    <col min="8" max="8" width="52" style="26" customWidth="1"/>
    <col min="9" max="9" width="21.7109375" style="26" customWidth="1"/>
    <col min="10" max="10" width="18.28515625" style="26" customWidth="1"/>
    <col min="11" max="11" width="24.85546875" style="26" customWidth="1"/>
    <col min="12" max="12" width="17.42578125" style="26" customWidth="1"/>
    <col min="13" max="13" width="23" style="26" customWidth="1"/>
    <col min="14" max="16384" width="9.140625" style="26"/>
  </cols>
  <sheetData>
    <row r="1" spans="1:13" x14ac:dyDescent="0.25">
      <c r="A1" s="98" t="s">
        <v>198</v>
      </c>
      <c r="B1" s="98" t="s">
        <v>199</v>
      </c>
      <c r="C1" s="9" t="s">
        <v>200</v>
      </c>
      <c r="D1" s="10" t="s">
        <v>201</v>
      </c>
    </row>
    <row r="2" spans="1:13" ht="15" customHeight="1" x14ac:dyDescent="0.25">
      <c r="A2" s="99"/>
      <c r="B2" s="100"/>
      <c r="C2" s="9" t="s">
        <v>202</v>
      </c>
      <c r="D2" s="9" t="s">
        <v>203</v>
      </c>
    </row>
    <row r="3" spans="1:13" x14ac:dyDescent="0.25">
      <c r="A3" s="99"/>
      <c r="B3" s="98" t="s">
        <v>204</v>
      </c>
      <c r="C3" s="9" t="s">
        <v>205</v>
      </c>
      <c r="D3" s="9" t="s">
        <v>206</v>
      </c>
    </row>
    <row r="4" spans="1:13" ht="15" customHeight="1" x14ac:dyDescent="0.25">
      <c r="A4" s="99"/>
      <c r="B4" s="99"/>
      <c r="C4" s="9" t="s">
        <v>207</v>
      </c>
      <c r="D4" s="10" t="s">
        <v>208</v>
      </c>
      <c r="F4" s="11"/>
    </row>
    <row r="5" spans="1:13" x14ac:dyDescent="0.25">
      <c r="A5" s="100"/>
      <c r="B5" s="100"/>
      <c r="C5" s="9" t="s">
        <v>209</v>
      </c>
      <c r="D5" s="9" t="s">
        <v>210</v>
      </c>
      <c r="F5" s="11"/>
    </row>
    <row r="6" spans="1:13" ht="21.75" customHeight="1" x14ac:dyDescent="0.25">
      <c r="A6" s="11"/>
      <c r="B6" s="25"/>
      <c r="C6" s="11"/>
      <c r="F6" s="11"/>
    </row>
    <row r="7" spans="1:13" x14ac:dyDescent="0.25">
      <c r="A7" s="96" t="s">
        <v>133</v>
      </c>
      <c r="B7" s="97"/>
      <c r="C7" s="97"/>
      <c r="D7" s="97"/>
      <c r="E7" s="97"/>
      <c r="F7" s="97"/>
      <c r="G7" s="97"/>
      <c r="H7" s="97"/>
      <c r="I7" s="97"/>
      <c r="J7" s="101"/>
      <c r="K7" s="101"/>
      <c r="L7" s="101"/>
      <c r="M7" s="101"/>
    </row>
    <row r="8" spans="1:13" x14ac:dyDescent="0.25">
      <c r="A8" s="11"/>
      <c r="B8" s="25"/>
      <c r="C8" s="11"/>
      <c r="D8" s="11"/>
      <c r="E8" s="33"/>
      <c r="F8" s="11"/>
    </row>
    <row r="9" spans="1:13" ht="71.25" customHeight="1" x14ac:dyDescent="0.25">
      <c r="A9" s="12" t="s">
        <v>2</v>
      </c>
      <c r="B9" s="12" t="s">
        <v>10</v>
      </c>
      <c r="C9" s="12" t="s">
        <v>5</v>
      </c>
      <c r="D9" s="12" t="s">
        <v>6</v>
      </c>
      <c r="E9" s="12" t="s">
        <v>49</v>
      </c>
      <c r="F9" s="12" t="s">
        <v>3</v>
      </c>
      <c r="G9" s="12" t="s">
        <v>8</v>
      </c>
      <c r="H9" s="12" t="s">
        <v>9</v>
      </c>
      <c r="I9" s="12" t="s">
        <v>11</v>
      </c>
      <c r="J9" s="12" t="s">
        <v>12</v>
      </c>
      <c r="K9" s="13" t="s">
        <v>7</v>
      </c>
      <c r="L9" s="13" t="s">
        <v>4</v>
      </c>
      <c r="M9" s="13" t="s">
        <v>55</v>
      </c>
    </row>
    <row r="10" spans="1:13" ht="164.25" customHeight="1" x14ac:dyDescent="0.25">
      <c r="A10" s="17" t="s">
        <v>35</v>
      </c>
      <c r="B10" s="27" t="s">
        <v>448</v>
      </c>
      <c r="C10" s="28" t="s">
        <v>52</v>
      </c>
      <c r="D10" s="28" t="s">
        <v>53</v>
      </c>
      <c r="E10" s="8" t="s">
        <v>28</v>
      </c>
      <c r="F10" s="8" t="s">
        <v>523</v>
      </c>
      <c r="G10" s="8" t="s">
        <v>450</v>
      </c>
      <c r="H10" s="8" t="s">
        <v>511</v>
      </c>
      <c r="I10" s="29">
        <v>7000000</v>
      </c>
      <c r="J10" s="8" t="s">
        <v>29</v>
      </c>
      <c r="K10" s="7" t="s">
        <v>347</v>
      </c>
      <c r="L10" s="7" t="s">
        <v>361</v>
      </c>
      <c r="M10" s="17" t="s">
        <v>62</v>
      </c>
    </row>
    <row r="11" spans="1:13" ht="183" customHeight="1" x14ac:dyDescent="0.25">
      <c r="A11" s="17" t="s">
        <v>0</v>
      </c>
      <c r="B11" s="27" t="s">
        <v>449</v>
      </c>
      <c r="C11" s="28" t="s">
        <v>52</v>
      </c>
      <c r="D11" s="28" t="s">
        <v>53</v>
      </c>
      <c r="E11" s="8" t="s">
        <v>30</v>
      </c>
      <c r="F11" s="8" t="s">
        <v>523</v>
      </c>
      <c r="G11" s="8" t="s">
        <v>451</v>
      </c>
      <c r="H11" s="8" t="s">
        <v>509</v>
      </c>
      <c r="I11" s="29">
        <v>2000000</v>
      </c>
      <c r="J11" s="8" t="s">
        <v>31</v>
      </c>
      <c r="K11" s="8" t="s">
        <v>347</v>
      </c>
      <c r="L11" s="7" t="s">
        <v>361</v>
      </c>
      <c r="M11" s="17" t="s">
        <v>62</v>
      </c>
    </row>
    <row r="12" spans="1:13" ht="254.25" customHeight="1" x14ac:dyDescent="0.25">
      <c r="A12" s="17" t="s">
        <v>1</v>
      </c>
      <c r="B12" s="49" t="s">
        <v>214</v>
      </c>
      <c r="C12" s="28" t="s">
        <v>52</v>
      </c>
      <c r="D12" s="28" t="s">
        <v>53</v>
      </c>
      <c r="E12" s="8" t="s">
        <v>516</v>
      </c>
      <c r="F12" s="8" t="s">
        <v>523</v>
      </c>
      <c r="G12" s="8" t="s">
        <v>517</v>
      </c>
      <c r="H12" s="8" t="s">
        <v>462</v>
      </c>
      <c r="I12" s="29">
        <v>32512500</v>
      </c>
      <c r="J12" s="8" t="s">
        <v>463</v>
      </c>
      <c r="K12" s="8" t="s">
        <v>601</v>
      </c>
      <c r="L12" s="7" t="s">
        <v>353</v>
      </c>
      <c r="M12" s="7" t="s">
        <v>57</v>
      </c>
    </row>
    <row r="13" spans="1:13" ht="90" x14ac:dyDescent="0.25">
      <c r="A13" s="17" t="s">
        <v>15</v>
      </c>
      <c r="B13" s="49" t="s">
        <v>215</v>
      </c>
      <c r="C13" s="28" t="s">
        <v>52</v>
      </c>
      <c r="D13" s="28" t="s">
        <v>53</v>
      </c>
      <c r="E13" s="37" t="s">
        <v>487</v>
      </c>
      <c r="F13" s="8" t="s">
        <v>429</v>
      </c>
      <c r="G13" s="8" t="s">
        <v>464</v>
      </c>
      <c r="H13" s="8" t="s">
        <v>465</v>
      </c>
      <c r="I13" s="29">
        <v>1800000</v>
      </c>
      <c r="J13" s="29">
        <v>1800000</v>
      </c>
      <c r="K13" s="94" t="s">
        <v>545</v>
      </c>
      <c r="L13" s="7" t="s">
        <v>136</v>
      </c>
      <c r="M13" s="20" t="s">
        <v>23</v>
      </c>
    </row>
    <row r="14" spans="1:13" ht="387.75" customHeight="1" x14ac:dyDescent="0.25">
      <c r="A14" s="17" t="s">
        <v>27</v>
      </c>
      <c r="B14" s="49" t="s">
        <v>216</v>
      </c>
      <c r="C14" s="28" t="s">
        <v>52</v>
      </c>
      <c r="D14" s="28" t="s">
        <v>53</v>
      </c>
      <c r="E14" s="8" t="s">
        <v>466</v>
      </c>
      <c r="F14" s="8" t="s">
        <v>523</v>
      </c>
      <c r="G14" s="8" t="s">
        <v>467</v>
      </c>
      <c r="H14" s="8" t="s">
        <v>508</v>
      </c>
      <c r="I14" s="29">
        <v>28000000</v>
      </c>
      <c r="J14" s="8" t="s">
        <v>468</v>
      </c>
      <c r="K14" s="8" t="s">
        <v>602</v>
      </c>
      <c r="L14" s="7" t="s">
        <v>518</v>
      </c>
      <c r="M14" s="20" t="s">
        <v>465</v>
      </c>
    </row>
    <row r="15" spans="1:13" ht="75" x14ac:dyDescent="0.25">
      <c r="A15" s="17" t="s">
        <v>36</v>
      </c>
      <c r="B15" s="49" t="s">
        <v>469</v>
      </c>
      <c r="C15" s="28" t="s">
        <v>52</v>
      </c>
      <c r="D15" s="28" t="s">
        <v>53</v>
      </c>
      <c r="E15" s="8" t="s">
        <v>470</v>
      </c>
      <c r="F15" s="8" t="s">
        <v>524</v>
      </c>
      <c r="G15" s="8" t="s">
        <v>495</v>
      </c>
      <c r="H15" s="8" t="s">
        <v>507</v>
      </c>
      <c r="I15" s="29">
        <v>11068750</v>
      </c>
      <c r="J15" s="8" t="s">
        <v>471</v>
      </c>
      <c r="K15" s="7" t="s">
        <v>347</v>
      </c>
      <c r="L15" s="7" t="s">
        <v>518</v>
      </c>
      <c r="M15" s="20" t="s">
        <v>465</v>
      </c>
    </row>
    <row r="16" spans="1:13" s="11" customFormat="1" ht="351.75" customHeight="1" x14ac:dyDescent="0.25">
      <c r="A16" s="17" t="s">
        <v>32</v>
      </c>
      <c r="B16" s="27" t="s">
        <v>16</v>
      </c>
      <c r="C16" s="28" t="s">
        <v>17</v>
      </c>
      <c r="D16" s="28" t="s">
        <v>45</v>
      </c>
      <c r="E16" s="8" t="s">
        <v>18</v>
      </c>
      <c r="F16" s="8" t="s">
        <v>80</v>
      </c>
      <c r="G16" s="8" t="s">
        <v>142</v>
      </c>
      <c r="H16" s="8" t="s">
        <v>488</v>
      </c>
      <c r="I16" s="29" t="s">
        <v>390</v>
      </c>
      <c r="J16" s="8" t="s">
        <v>77</v>
      </c>
      <c r="K16" s="6" t="s">
        <v>546</v>
      </c>
      <c r="L16" s="7" t="s">
        <v>353</v>
      </c>
      <c r="M16" s="8" t="s">
        <v>58</v>
      </c>
    </row>
    <row r="17" spans="1:13" ht="405" x14ac:dyDescent="0.25">
      <c r="A17" s="17" t="s">
        <v>33</v>
      </c>
      <c r="B17" s="27" t="s">
        <v>75</v>
      </c>
      <c r="C17" s="28" t="s">
        <v>17</v>
      </c>
      <c r="D17" s="28" t="s">
        <v>45</v>
      </c>
      <c r="E17" s="8" t="s">
        <v>82</v>
      </c>
      <c r="F17" s="8" t="s">
        <v>429</v>
      </c>
      <c r="G17" s="8" t="s">
        <v>76</v>
      </c>
      <c r="H17" s="8" t="s">
        <v>81</v>
      </c>
      <c r="I17" s="29">
        <v>30373299.359999999</v>
      </c>
      <c r="J17" s="29">
        <v>30373299.359999999</v>
      </c>
      <c r="K17" s="94" t="s">
        <v>545</v>
      </c>
      <c r="L17" s="1" t="s">
        <v>136</v>
      </c>
      <c r="M17" s="8" t="s">
        <v>23</v>
      </c>
    </row>
    <row r="18" spans="1:13" ht="60" x14ac:dyDescent="0.25">
      <c r="A18" s="17" t="s">
        <v>66</v>
      </c>
      <c r="B18" s="27" t="s">
        <v>19</v>
      </c>
      <c r="C18" s="28" t="s">
        <v>17</v>
      </c>
      <c r="D18" s="28" t="s">
        <v>45</v>
      </c>
      <c r="E18" s="8" t="s">
        <v>494</v>
      </c>
      <c r="F18" s="8" t="s">
        <v>429</v>
      </c>
      <c r="G18" s="8" t="s">
        <v>536</v>
      </c>
      <c r="H18" s="8" t="s">
        <v>143</v>
      </c>
      <c r="I18" s="29" t="s">
        <v>512</v>
      </c>
      <c r="J18" s="8" t="s">
        <v>74</v>
      </c>
      <c r="K18" s="94" t="s">
        <v>545</v>
      </c>
      <c r="L18" s="1" t="s">
        <v>136</v>
      </c>
      <c r="M18" s="8" t="s">
        <v>23</v>
      </c>
    </row>
    <row r="19" spans="1:13" ht="183" customHeight="1" x14ac:dyDescent="0.25">
      <c r="A19" s="17" t="s">
        <v>67</v>
      </c>
      <c r="B19" s="27" t="s">
        <v>78</v>
      </c>
      <c r="C19" s="28" t="s">
        <v>52</v>
      </c>
      <c r="D19" s="28" t="s">
        <v>54</v>
      </c>
      <c r="E19" s="8" t="s">
        <v>472</v>
      </c>
      <c r="F19" s="8" t="s">
        <v>525</v>
      </c>
      <c r="G19" s="8" t="s">
        <v>83</v>
      </c>
      <c r="H19" s="8" t="s">
        <v>84</v>
      </c>
      <c r="I19" s="29">
        <v>135000000</v>
      </c>
      <c r="J19" s="18" t="s">
        <v>85</v>
      </c>
      <c r="K19" s="8" t="s">
        <v>461</v>
      </c>
      <c r="L19" s="7" t="s">
        <v>136</v>
      </c>
      <c r="M19" s="8" t="s">
        <v>57</v>
      </c>
    </row>
    <row r="20" spans="1:13" ht="375" customHeight="1" x14ac:dyDescent="0.25">
      <c r="A20" s="17" t="s">
        <v>68</v>
      </c>
      <c r="B20" s="27" t="s">
        <v>13</v>
      </c>
      <c r="C20" s="28" t="s">
        <v>52</v>
      </c>
      <c r="D20" s="28" t="s">
        <v>46</v>
      </c>
      <c r="E20" s="2" t="s">
        <v>531</v>
      </c>
      <c r="F20" s="8" t="s">
        <v>526</v>
      </c>
      <c r="G20" s="8" t="s">
        <v>141</v>
      </c>
      <c r="H20" s="2" t="s">
        <v>532</v>
      </c>
      <c r="I20" s="29">
        <v>31500000</v>
      </c>
      <c r="J20" s="8" t="s">
        <v>14</v>
      </c>
      <c r="K20" s="3" t="s">
        <v>352</v>
      </c>
      <c r="L20" s="3" t="s">
        <v>353</v>
      </c>
      <c r="M20" s="17" t="s">
        <v>56</v>
      </c>
    </row>
    <row r="21" spans="1:13" ht="183" customHeight="1" x14ac:dyDescent="0.25">
      <c r="A21" s="17" t="s">
        <v>69</v>
      </c>
      <c r="B21" s="27" t="s">
        <v>79</v>
      </c>
      <c r="C21" s="28" t="s">
        <v>52</v>
      </c>
      <c r="D21" s="28" t="s">
        <v>54</v>
      </c>
      <c r="E21" s="37" t="s">
        <v>473</v>
      </c>
      <c r="F21" s="8" t="s">
        <v>525</v>
      </c>
      <c r="G21" s="8" t="s">
        <v>34</v>
      </c>
      <c r="H21" s="8" t="s">
        <v>86</v>
      </c>
      <c r="I21" s="29">
        <v>63000000</v>
      </c>
      <c r="J21" s="18" t="s">
        <v>87</v>
      </c>
      <c r="K21" s="8" t="s">
        <v>461</v>
      </c>
      <c r="L21" s="23" t="s">
        <v>136</v>
      </c>
      <c r="M21" s="8" t="s">
        <v>57</v>
      </c>
    </row>
    <row r="22" spans="1:13" ht="118.5" customHeight="1" x14ac:dyDescent="0.25">
      <c r="A22" s="17" t="s">
        <v>70</v>
      </c>
      <c r="B22" s="49" t="s">
        <v>217</v>
      </c>
      <c r="C22" s="28" t="s">
        <v>52</v>
      </c>
      <c r="D22" s="28" t="s">
        <v>54</v>
      </c>
      <c r="E22" s="8" t="s">
        <v>490</v>
      </c>
      <c r="F22" s="8" t="s">
        <v>523</v>
      </c>
      <c r="G22" s="8" t="s">
        <v>493</v>
      </c>
      <c r="H22" s="8" t="s">
        <v>506</v>
      </c>
      <c r="I22" s="29">
        <v>80500000</v>
      </c>
      <c r="J22" s="18" t="s">
        <v>474</v>
      </c>
      <c r="K22" s="8" t="s">
        <v>352</v>
      </c>
      <c r="L22" s="18" t="s">
        <v>353</v>
      </c>
      <c r="M22" s="8" t="s">
        <v>465</v>
      </c>
    </row>
    <row r="23" spans="1:13" ht="146.25" customHeight="1" x14ac:dyDescent="0.25">
      <c r="A23" s="17" t="s">
        <v>71</v>
      </c>
      <c r="B23" s="49" t="s">
        <v>519</v>
      </c>
      <c r="C23" s="28" t="s">
        <v>17</v>
      </c>
      <c r="D23" s="28" t="s">
        <v>54</v>
      </c>
      <c r="E23" s="8" t="s">
        <v>481</v>
      </c>
      <c r="F23" s="8" t="s">
        <v>164</v>
      </c>
      <c r="G23" s="8" t="s">
        <v>480</v>
      </c>
      <c r="H23" s="8" t="s">
        <v>476</v>
      </c>
      <c r="I23" s="30" t="s">
        <v>479</v>
      </c>
      <c r="J23" s="23" t="s">
        <v>41</v>
      </c>
      <c r="K23" s="94" t="s">
        <v>545</v>
      </c>
      <c r="L23" s="8" t="s">
        <v>136</v>
      </c>
      <c r="M23" s="8" t="s">
        <v>23</v>
      </c>
    </row>
    <row r="24" spans="1:13" ht="93.75" customHeight="1" x14ac:dyDescent="0.25">
      <c r="A24" s="17" t="s">
        <v>72</v>
      </c>
      <c r="B24" s="49" t="s">
        <v>218</v>
      </c>
      <c r="C24" s="28" t="s">
        <v>52</v>
      </c>
      <c r="D24" s="28" t="s">
        <v>54</v>
      </c>
      <c r="E24" s="41" t="s">
        <v>478</v>
      </c>
      <c r="F24" s="20" t="s">
        <v>429</v>
      </c>
      <c r="G24" s="41" t="s">
        <v>477</v>
      </c>
      <c r="H24" s="17" t="s">
        <v>476</v>
      </c>
      <c r="I24" s="31" t="s">
        <v>475</v>
      </c>
      <c r="J24" s="17" t="s">
        <v>41</v>
      </c>
      <c r="K24" s="94" t="s">
        <v>545</v>
      </c>
      <c r="L24" s="8" t="s">
        <v>136</v>
      </c>
      <c r="M24" s="20" t="s">
        <v>23</v>
      </c>
    </row>
    <row r="25" spans="1:13" ht="90.75" customHeight="1" x14ac:dyDescent="0.25">
      <c r="A25" s="17" t="s">
        <v>73</v>
      </c>
      <c r="B25" s="49" t="s">
        <v>520</v>
      </c>
      <c r="C25" s="28" t="s">
        <v>52</v>
      </c>
      <c r="D25" s="28" t="s">
        <v>54</v>
      </c>
      <c r="E25" s="8" t="s">
        <v>489</v>
      </c>
      <c r="F25" s="8" t="s">
        <v>527</v>
      </c>
      <c r="G25" s="8" t="s">
        <v>491</v>
      </c>
      <c r="H25" s="8" t="s">
        <v>505</v>
      </c>
      <c r="I25" s="29">
        <v>45000000</v>
      </c>
      <c r="J25" s="18" t="s">
        <v>482</v>
      </c>
      <c r="K25" s="8" t="s">
        <v>353</v>
      </c>
      <c r="L25" s="18" t="s">
        <v>521</v>
      </c>
      <c r="M25" s="8" t="s">
        <v>465</v>
      </c>
    </row>
    <row r="26" spans="1:13" ht="85.5" x14ac:dyDescent="0.25">
      <c r="A26" s="17" t="s">
        <v>123</v>
      </c>
      <c r="B26" s="49" t="s">
        <v>456</v>
      </c>
      <c r="C26" s="28" t="s">
        <v>52</v>
      </c>
      <c r="D26" s="28" t="s">
        <v>64</v>
      </c>
      <c r="E26" s="8" t="s">
        <v>457</v>
      </c>
      <c r="F26" s="8" t="s">
        <v>429</v>
      </c>
      <c r="G26" s="8" t="s">
        <v>458</v>
      </c>
      <c r="H26" s="8" t="s">
        <v>103</v>
      </c>
      <c r="I26" s="29">
        <v>2500000</v>
      </c>
      <c r="J26" s="29">
        <v>2500000</v>
      </c>
      <c r="K26" s="94" t="s">
        <v>545</v>
      </c>
      <c r="L26" s="14" t="s">
        <v>136</v>
      </c>
      <c r="M26" s="8" t="s">
        <v>23</v>
      </c>
    </row>
    <row r="27" spans="1:13" ht="90.75" customHeight="1" x14ac:dyDescent="0.25">
      <c r="A27" s="17" t="s">
        <v>124</v>
      </c>
      <c r="B27" s="49" t="s">
        <v>483</v>
      </c>
      <c r="C27" s="28" t="s">
        <v>52</v>
      </c>
      <c r="D27" s="28" t="s">
        <v>64</v>
      </c>
      <c r="E27" s="8" t="s">
        <v>484</v>
      </c>
      <c r="F27" s="8" t="s">
        <v>528</v>
      </c>
      <c r="G27" s="8" t="s">
        <v>492</v>
      </c>
      <c r="H27" s="8" t="s">
        <v>504</v>
      </c>
      <c r="I27" s="29">
        <v>18000000</v>
      </c>
      <c r="J27" s="18" t="s">
        <v>485</v>
      </c>
      <c r="K27" s="8" t="s">
        <v>353</v>
      </c>
      <c r="L27" s="18" t="s">
        <v>521</v>
      </c>
      <c r="M27" s="8" t="s">
        <v>465</v>
      </c>
    </row>
    <row r="28" spans="1:13" ht="165" x14ac:dyDescent="0.25">
      <c r="A28" s="17" t="s">
        <v>125</v>
      </c>
      <c r="B28" s="9" t="s">
        <v>20</v>
      </c>
      <c r="C28" s="28" t="s">
        <v>52</v>
      </c>
      <c r="D28" s="28" t="s">
        <v>64</v>
      </c>
      <c r="E28" s="8" t="s">
        <v>21</v>
      </c>
      <c r="F28" s="8" t="s">
        <v>429</v>
      </c>
      <c r="G28" s="8" t="s">
        <v>22</v>
      </c>
      <c r="H28" s="8" t="s">
        <v>23</v>
      </c>
      <c r="I28" s="8" t="s">
        <v>459</v>
      </c>
      <c r="J28" s="8" t="s">
        <v>459</v>
      </c>
      <c r="K28" s="94" t="s">
        <v>545</v>
      </c>
      <c r="L28" s="5" t="s">
        <v>136</v>
      </c>
      <c r="M28" s="8" t="s">
        <v>23</v>
      </c>
    </row>
    <row r="29" spans="1:13" ht="409.5" x14ac:dyDescent="0.25">
      <c r="A29" s="17" t="s">
        <v>126</v>
      </c>
      <c r="B29" s="9" t="s">
        <v>24</v>
      </c>
      <c r="C29" s="28" t="s">
        <v>52</v>
      </c>
      <c r="D29" s="28" t="s">
        <v>64</v>
      </c>
      <c r="E29" s="8" t="s">
        <v>25</v>
      </c>
      <c r="F29" s="8" t="s">
        <v>523</v>
      </c>
      <c r="G29" s="8" t="s">
        <v>26</v>
      </c>
      <c r="H29" s="8" t="s">
        <v>503</v>
      </c>
      <c r="I29" s="8" t="s">
        <v>389</v>
      </c>
      <c r="J29" s="8" t="s">
        <v>460</v>
      </c>
      <c r="K29" s="14" t="s">
        <v>461</v>
      </c>
      <c r="L29" s="17" t="s">
        <v>353</v>
      </c>
      <c r="M29" s="8" t="s">
        <v>23</v>
      </c>
    </row>
    <row r="31" spans="1:13" x14ac:dyDescent="0.25">
      <c r="A31" s="11" t="s">
        <v>596</v>
      </c>
    </row>
    <row r="32" spans="1:13" x14ac:dyDescent="0.25">
      <c r="A32" s="11"/>
    </row>
    <row r="33" spans="1:6" x14ac:dyDescent="0.25">
      <c r="A33" s="11" t="s">
        <v>597</v>
      </c>
      <c r="D33" s="11"/>
      <c r="E33" s="33"/>
      <c r="F33" s="11"/>
    </row>
    <row r="34" spans="1:6" x14ac:dyDescent="0.25">
      <c r="D34" s="11"/>
      <c r="E34" s="33"/>
      <c r="F34" s="11"/>
    </row>
    <row r="35" spans="1:6" x14ac:dyDescent="0.25">
      <c r="A35" s="95" t="s">
        <v>605</v>
      </c>
      <c r="D35" s="11"/>
      <c r="E35" s="33"/>
      <c r="F35" s="11"/>
    </row>
  </sheetData>
  <mergeCells count="4">
    <mergeCell ref="A7:M7"/>
    <mergeCell ref="A1:A5"/>
    <mergeCell ref="B1:B2"/>
    <mergeCell ref="B3:B5"/>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25" zoomScale="70" zoomScaleNormal="70" workbookViewId="0">
      <selection activeCell="C43" sqref="C43"/>
    </sheetView>
  </sheetViews>
  <sheetFormatPr defaultRowHeight="15" x14ac:dyDescent="0.25"/>
  <cols>
    <col min="1" max="1" width="16.7109375" style="77" customWidth="1"/>
    <col min="2" max="2" width="26.85546875" style="78" customWidth="1"/>
    <col min="3" max="3" width="26.28515625" style="79" customWidth="1"/>
    <col min="4" max="4" width="37.7109375" style="79" customWidth="1"/>
    <col min="5" max="5" width="40.85546875" style="76" customWidth="1"/>
    <col min="6" max="6" width="20.42578125" style="76" customWidth="1"/>
    <col min="7" max="7" width="40.5703125" style="76" customWidth="1"/>
    <col min="8" max="8" width="28.140625" style="76" customWidth="1"/>
    <col min="9" max="9" width="18.7109375" style="76" customWidth="1"/>
    <col min="10" max="10" width="17.42578125" style="76" customWidth="1"/>
    <col min="11" max="11" width="20" style="76" customWidth="1"/>
    <col min="12" max="12" width="16.140625" style="76" customWidth="1"/>
    <col min="13" max="13" width="25.7109375" style="76" customWidth="1"/>
    <col min="14" max="16384" width="9.140625" style="77"/>
  </cols>
  <sheetData>
    <row r="1" spans="1:13" x14ac:dyDescent="0.25">
      <c r="A1" s="104" t="s">
        <v>198</v>
      </c>
      <c r="B1" s="104" t="s">
        <v>199</v>
      </c>
      <c r="C1" s="66" t="s">
        <v>200</v>
      </c>
      <c r="D1" s="72" t="s">
        <v>201</v>
      </c>
    </row>
    <row r="2" spans="1:13" x14ac:dyDescent="0.25">
      <c r="A2" s="105"/>
      <c r="B2" s="106"/>
      <c r="C2" s="66" t="s">
        <v>202</v>
      </c>
      <c r="D2" s="73" t="s">
        <v>203</v>
      </c>
    </row>
    <row r="3" spans="1:13" x14ac:dyDescent="0.25">
      <c r="A3" s="105"/>
      <c r="B3" s="104" t="s">
        <v>204</v>
      </c>
      <c r="C3" s="66" t="s">
        <v>205</v>
      </c>
      <c r="D3" s="73" t="s">
        <v>206</v>
      </c>
    </row>
    <row r="4" spans="1:13" x14ac:dyDescent="0.25">
      <c r="A4" s="105"/>
      <c r="B4" s="105"/>
      <c r="C4" s="66" t="s">
        <v>207</v>
      </c>
      <c r="D4" s="72" t="s">
        <v>208</v>
      </c>
    </row>
    <row r="5" spans="1:13" x14ac:dyDescent="0.25">
      <c r="A5" s="106"/>
      <c r="B5" s="106"/>
      <c r="C5" s="66" t="s">
        <v>209</v>
      </c>
      <c r="D5" s="73" t="s">
        <v>210</v>
      </c>
    </row>
    <row r="6" spans="1:13" ht="25.5" customHeight="1" x14ac:dyDescent="0.25"/>
    <row r="7" spans="1:13" x14ac:dyDescent="0.25">
      <c r="A7" s="102" t="s">
        <v>133</v>
      </c>
      <c r="B7" s="103"/>
      <c r="C7" s="103"/>
      <c r="D7" s="103"/>
      <c r="E7" s="103"/>
      <c r="F7" s="103"/>
      <c r="G7" s="103"/>
      <c r="H7" s="103"/>
      <c r="I7" s="103"/>
      <c r="J7" s="103"/>
      <c r="K7" s="103"/>
      <c r="L7" s="103"/>
      <c r="M7" s="103"/>
    </row>
    <row r="10" spans="1:13" s="80" customFormat="1" ht="117.75" customHeight="1" x14ac:dyDescent="0.2">
      <c r="A10" s="61" t="s">
        <v>2</v>
      </c>
      <c r="B10" s="61" t="s">
        <v>10</v>
      </c>
      <c r="C10" s="61" t="s">
        <v>5</v>
      </c>
      <c r="D10" s="61" t="s">
        <v>6</v>
      </c>
      <c r="E10" s="61" t="s">
        <v>49</v>
      </c>
      <c r="F10" s="61" t="s">
        <v>3</v>
      </c>
      <c r="G10" s="61" t="s">
        <v>8</v>
      </c>
      <c r="H10" s="61" t="s">
        <v>9</v>
      </c>
      <c r="I10" s="61" t="s">
        <v>11</v>
      </c>
      <c r="J10" s="61" t="s">
        <v>12</v>
      </c>
      <c r="K10" s="62" t="s">
        <v>7</v>
      </c>
      <c r="L10" s="62" t="s">
        <v>4</v>
      </c>
      <c r="M10" s="62" t="s">
        <v>51</v>
      </c>
    </row>
    <row r="11" spans="1:13" s="83" customFormat="1" ht="342" customHeight="1" x14ac:dyDescent="0.25">
      <c r="A11" s="67" t="s">
        <v>35</v>
      </c>
      <c r="B11" s="68" t="s">
        <v>39</v>
      </c>
      <c r="C11" s="74" t="s">
        <v>38</v>
      </c>
      <c r="D11" s="74" t="s">
        <v>144</v>
      </c>
      <c r="E11" s="81" t="s">
        <v>188</v>
      </c>
      <c r="F11" s="67" t="s">
        <v>80</v>
      </c>
      <c r="G11" s="81" t="s">
        <v>145</v>
      </c>
      <c r="H11" s="81" t="s">
        <v>44</v>
      </c>
      <c r="I11" s="69">
        <v>30400000</v>
      </c>
      <c r="J11" s="58" t="s">
        <v>41</v>
      </c>
      <c r="K11" s="67" t="s">
        <v>353</v>
      </c>
      <c r="L11" s="82" t="s">
        <v>146</v>
      </c>
      <c r="M11" s="67" t="s">
        <v>544</v>
      </c>
    </row>
    <row r="12" spans="1:13" s="83" customFormat="1" ht="88.5" customHeight="1" x14ac:dyDescent="0.25">
      <c r="A12" s="67" t="s">
        <v>0</v>
      </c>
      <c r="B12" s="68" t="s">
        <v>39</v>
      </c>
      <c r="C12" s="74" t="s">
        <v>38</v>
      </c>
      <c r="D12" s="74" t="s">
        <v>144</v>
      </c>
      <c r="E12" s="81" t="s">
        <v>147</v>
      </c>
      <c r="F12" s="81" t="s">
        <v>529</v>
      </c>
      <c r="G12" s="81" t="s">
        <v>148</v>
      </c>
      <c r="H12" s="81" t="s">
        <v>42</v>
      </c>
      <c r="I12" s="69">
        <v>6082800</v>
      </c>
      <c r="J12" s="69">
        <v>6082800</v>
      </c>
      <c r="K12" s="94" t="s">
        <v>545</v>
      </c>
      <c r="L12" s="82" t="s">
        <v>136</v>
      </c>
      <c r="M12" s="67" t="s">
        <v>149</v>
      </c>
    </row>
    <row r="13" spans="1:13" s="83" customFormat="1" ht="184.5" customHeight="1" x14ac:dyDescent="0.25">
      <c r="A13" s="67" t="s">
        <v>1</v>
      </c>
      <c r="B13" s="68" t="s">
        <v>150</v>
      </c>
      <c r="C13" s="74" t="s">
        <v>38</v>
      </c>
      <c r="D13" s="74" t="s">
        <v>144</v>
      </c>
      <c r="E13" s="67" t="s">
        <v>151</v>
      </c>
      <c r="F13" s="67" t="s">
        <v>80</v>
      </c>
      <c r="G13" s="67" t="s">
        <v>152</v>
      </c>
      <c r="H13" s="67" t="s">
        <v>153</v>
      </c>
      <c r="I13" s="69">
        <v>19125000</v>
      </c>
      <c r="J13" s="58" t="s">
        <v>41</v>
      </c>
      <c r="K13" s="67" t="s">
        <v>353</v>
      </c>
      <c r="L13" s="82" t="s">
        <v>146</v>
      </c>
      <c r="M13" s="67" t="s">
        <v>544</v>
      </c>
    </row>
    <row r="14" spans="1:13" s="83" customFormat="1" ht="135.75" customHeight="1" x14ac:dyDescent="0.25">
      <c r="A14" s="67" t="s">
        <v>15</v>
      </c>
      <c r="B14" s="68" t="s">
        <v>515</v>
      </c>
      <c r="C14" s="74" t="s">
        <v>38</v>
      </c>
      <c r="D14" s="74" t="s">
        <v>144</v>
      </c>
      <c r="E14" s="81" t="s">
        <v>154</v>
      </c>
      <c r="F14" s="81" t="s">
        <v>529</v>
      </c>
      <c r="G14" s="81" t="s">
        <v>194</v>
      </c>
      <c r="H14" s="81" t="s">
        <v>155</v>
      </c>
      <c r="I14" s="69">
        <v>22950000</v>
      </c>
      <c r="J14" s="69">
        <v>22950000</v>
      </c>
      <c r="K14" s="94" t="s">
        <v>545</v>
      </c>
      <c r="L14" s="82" t="s">
        <v>136</v>
      </c>
      <c r="M14" s="67" t="s">
        <v>149</v>
      </c>
    </row>
    <row r="15" spans="1:13" s="83" customFormat="1" ht="134.25" customHeight="1" x14ac:dyDescent="0.25">
      <c r="A15" s="67" t="s">
        <v>27</v>
      </c>
      <c r="B15" s="68" t="s">
        <v>189</v>
      </c>
      <c r="C15" s="74" t="s">
        <v>38</v>
      </c>
      <c r="D15" s="81" t="s">
        <v>61</v>
      </c>
      <c r="E15" s="81" t="s">
        <v>190</v>
      </c>
      <c r="F15" s="81" t="s">
        <v>529</v>
      </c>
      <c r="G15" s="81" t="s">
        <v>195</v>
      </c>
      <c r="H15" s="81" t="s">
        <v>42</v>
      </c>
      <c r="I15" s="69">
        <v>97062000</v>
      </c>
      <c r="J15" s="69">
        <v>97062000</v>
      </c>
      <c r="K15" s="94" t="s">
        <v>545</v>
      </c>
      <c r="L15" s="82" t="s">
        <v>136</v>
      </c>
      <c r="M15" s="67" t="s">
        <v>149</v>
      </c>
    </row>
    <row r="16" spans="1:13" s="83" customFormat="1" ht="120" x14ac:dyDescent="0.25">
      <c r="A16" s="67" t="s">
        <v>36</v>
      </c>
      <c r="B16" s="68" t="s">
        <v>157</v>
      </c>
      <c r="C16" s="74" t="s">
        <v>38</v>
      </c>
      <c r="D16" s="81" t="s">
        <v>61</v>
      </c>
      <c r="E16" s="81" t="s">
        <v>156</v>
      </c>
      <c r="F16" s="81" t="s">
        <v>529</v>
      </c>
      <c r="G16" s="81" t="s">
        <v>196</v>
      </c>
      <c r="H16" s="81" t="s">
        <v>42</v>
      </c>
      <c r="I16" s="69">
        <v>64708000</v>
      </c>
      <c r="J16" s="69">
        <v>64708000</v>
      </c>
      <c r="K16" s="94" t="s">
        <v>545</v>
      </c>
      <c r="L16" s="82" t="s">
        <v>136</v>
      </c>
      <c r="M16" s="67" t="s">
        <v>23</v>
      </c>
    </row>
    <row r="17" spans="1:13" s="83" customFormat="1" ht="150" x14ac:dyDescent="0.25">
      <c r="A17" s="67" t="s">
        <v>32</v>
      </c>
      <c r="B17" s="68" t="s">
        <v>405</v>
      </c>
      <c r="C17" s="74" t="s">
        <v>38</v>
      </c>
      <c r="D17" s="81" t="s">
        <v>158</v>
      </c>
      <c r="E17" s="65" t="s">
        <v>406</v>
      </c>
      <c r="F17" s="81" t="s">
        <v>529</v>
      </c>
      <c r="G17" s="65" t="s">
        <v>407</v>
      </c>
      <c r="H17" s="65" t="s">
        <v>43</v>
      </c>
      <c r="I17" s="69">
        <v>80998200</v>
      </c>
      <c r="J17" s="84" t="s">
        <v>41</v>
      </c>
      <c r="K17" s="94" t="s">
        <v>545</v>
      </c>
      <c r="L17" s="84" t="s">
        <v>136</v>
      </c>
      <c r="M17" s="85" t="s">
        <v>149</v>
      </c>
    </row>
    <row r="18" spans="1:13" s="83" customFormat="1" ht="270" x14ac:dyDescent="0.25">
      <c r="A18" s="67" t="s">
        <v>33</v>
      </c>
      <c r="B18" s="68" t="s">
        <v>408</v>
      </c>
      <c r="C18" s="74" t="s">
        <v>38</v>
      </c>
      <c r="D18" s="81" t="s">
        <v>158</v>
      </c>
      <c r="E18" s="65" t="s">
        <v>409</v>
      </c>
      <c r="F18" s="65" t="s">
        <v>529</v>
      </c>
      <c r="G18" s="65" t="s">
        <v>410</v>
      </c>
      <c r="H18" s="65" t="s">
        <v>43</v>
      </c>
      <c r="I18" s="69">
        <v>44997300</v>
      </c>
      <c r="J18" s="84" t="s">
        <v>41</v>
      </c>
      <c r="K18" s="94" t="s">
        <v>545</v>
      </c>
      <c r="L18" s="84" t="s">
        <v>136</v>
      </c>
      <c r="M18" s="85" t="s">
        <v>149</v>
      </c>
    </row>
    <row r="19" spans="1:13" s="83" customFormat="1" ht="120" customHeight="1" x14ac:dyDescent="0.25">
      <c r="A19" s="67" t="s">
        <v>66</v>
      </c>
      <c r="B19" s="68" t="s">
        <v>514</v>
      </c>
      <c r="C19" s="74" t="s">
        <v>38</v>
      </c>
      <c r="D19" s="81" t="s">
        <v>158</v>
      </c>
      <c r="E19" s="81" t="s">
        <v>159</v>
      </c>
      <c r="F19" s="81" t="s">
        <v>529</v>
      </c>
      <c r="G19" s="81" t="s">
        <v>160</v>
      </c>
      <c r="H19" s="82" t="s">
        <v>161</v>
      </c>
      <c r="I19" s="69">
        <v>133760000</v>
      </c>
      <c r="J19" s="69">
        <v>133760000</v>
      </c>
      <c r="K19" s="94" t="s">
        <v>545</v>
      </c>
      <c r="L19" s="82" t="s">
        <v>136</v>
      </c>
      <c r="M19" s="67" t="s">
        <v>23</v>
      </c>
    </row>
    <row r="20" spans="1:13" s="83" customFormat="1" ht="100.5" customHeight="1" x14ac:dyDescent="0.25">
      <c r="A20" s="67" t="s">
        <v>67</v>
      </c>
      <c r="B20" s="68" t="s">
        <v>162</v>
      </c>
      <c r="C20" s="74" t="s">
        <v>38</v>
      </c>
      <c r="D20" s="81" t="s">
        <v>158</v>
      </c>
      <c r="E20" s="81" t="s">
        <v>163</v>
      </c>
      <c r="F20" s="75" t="s">
        <v>164</v>
      </c>
      <c r="G20" s="81" t="s">
        <v>165</v>
      </c>
      <c r="H20" s="82" t="s">
        <v>42</v>
      </c>
      <c r="I20" s="69">
        <v>38250000</v>
      </c>
      <c r="J20" s="69">
        <v>38250000</v>
      </c>
      <c r="K20" s="94" t="s">
        <v>545</v>
      </c>
      <c r="L20" s="82" t="s">
        <v>136</v>
      </c>
      <c r="M20" s="67" t="s">
        <v>23</v>
      </c>
    </row>
    <row r="21" spans="1:13" s="83" customFormat="1" ht="119.25" customHeight="1" x14ac:dyDescent="0.25">
      <c r="A21" s="67" t="s">
        <v>68</v>
      </c>
      <c r="B21" s="68" t="s">
        <v>411</v>
      </c>
      <c r="C21" s="74" t="s">
        <v>38</v>
      </c>
      <c r="D21" s="81" t="s">
        <v>166</v>
      </c>
      <c r="E21" s="81" t="s">
        <v>167</v>
      </c>
      <c r="F21" s="67" t="s">
        <v>80</v>
      </c>
      <c r="G21" s="81" t="s">
        <v>168</v>
      </c>
      <c r="H21" s="81" t="s">
        <v>169</v>
      </c>
      <c r="I21" s="69">
        <v>60000000</v>
      </c>
      <c r="J21" s="84" t="s">
        <v>41</v>
      </c>
      <c r="K21" s="64" t="s">
        <v>461</v>
      </c>
      <c r="L21" s="64" t="s">
        <v>137</v>
      </c>
      <c r="M21" s="67" t="s">
        <v>544</v>
      </c>
    </row>
    <row r="22" spans="1:13" s="83" customFormat="1" ht="88.5" customHeight="1" x14ac:dyDescent="0.25">
      <c r="A22" s="67" t="s">
        <v>69</v>
      </c>
      <c r="B22" s="68" t="s">
        <v>170</v>
      </c>
      <c r="C22" s="74" t="s">
        <v>38</v>
      </c>
      <c r="D22" s="81" t="s">
        <v>166</v>
      </c>
      <c r="E22" s="81" t="s">
        <v>171</v>
      </c>
      <c r="F22" s="67" t="s">
        <v>80</v>
      </c>
      <c r="G22" s="81" t="s">
        <v>172</v>
      </c>
      <c r="H22" s="81" t="s">
        <v>173</v>
      </c>
      <c r="I22" s="69">
        <v>15300000</v>
      </c>
      <c r="J22" s="84" t="s">
        <v>41</v>
      </c>
      <c r="K22" s="82" t="s">
        <v>461</v>
      </c>
      <c r="L22" s="82" t="s">
        <v>137</v>
      </c>
      <c r="M22" s="67" t="s">
        <v>544</v>
      </c>
    </row>
    <row r="23" spans="1:13" s="83" customFormat="1" ht="88.5" customHeight="1" x14ac:dyDescent="0.25">
      <c r="A23" s="67" t="s">
        <v>70</v>
      </c>
      <c r="B23" s="70" t="s">
        <v>174</v>
      </c>
      <c r="C23" s="74" t="s">
        <v>38</v>
      </c>
      <c r="D23" s="81" t="s">
        <v>60</v>
      </c>
      <c r="E23" s="81" t="s">
        <v>175</v>
      </c>
      <c r="F23" s="82" t="s">
        <v>80</v>
      </c>
      <c r="G23" s="81" t="s">
        <v>176</v>
      </c>
      <c r="H23" s="81" t="s">
        <v>177</v>
      </c>
      <c r="I23" s="69">
        <v>7650000</v>
      </c>
      <c r="J23" s="84" t="s">
        <v>41</v>
      </c>
      <c r="K23" s="64" t="s">
        <v>603</v>
      </c>
      <c r="L23" s="82" t="s">
        <v>178</v>
      </c>
      <c r="M23" s="67" t="s">
        <v>544</v>
      </c>
    </row>
    <row r="24" spans="1:13" s="83" customFormat="1" ht="88.5" customHeight="1" x14ac:dyDescent="0.25">
      <c r="A24" s="67" t="s">
        <v>71</v>
      </c>
      <c r="B24" s="70" t="s">
        <v>537</v>
      </c>
      <c r="C24" s="74" t="s">
        <v>38</v>
      </c>
      <c r="D24" s="81" t="s">
        <v>60</v>
      </c>
      <c r="E24" s="81" t="s">
        <v>179</v>
      </c>
      <c r="F24" s="82" t="s">
        <v>80</v>
      </c>
      <c r="G24" s="81" t="s">
        <v>180</v>
      </c>
      <c r="H24" s="81" t="s">
        <v>181</v>
      </c>
      <c r="I24" s="69">
        <v>26775000</v>
      </c>
      <c r="J24" s="84" t="s">
        <v>41</v>
      </c>
      <c r="K24" s="82" t="s">
        <v>602</v>
      </c>
      <c r="L24" s="82" t="s">
        <v>178</v>
      </c>
      <c r="M24" s="67" t="s">
        <v>544</v>
      </c>
    </row>
    <row r="25" spans="1:13" s="83" customFormat="1" ht="88.5" customHeight="1" x14ac:dyDescent="0.25">
      <c r="A25" s="67" t="s">
        <v>72</v>
      </c>
      <c r="B25" s="68" t="s">
        <v>538</v>
      </c>
      <c r="C25" s="74" t="s">
        <v>38</v>
      </c>
      <c r="D25" s="81" t="s">
        <v>59</v>
      </c>
      <c r="E25" s="81" t="s">
        <v>182</v>
      </c>
      <c r="F25" s="81" t="s">
        <v>529</v>
      </c>
      <c r="G25" s="81" t="s">
        <v>539</v>
      </c>
      <c r="H25" s="65" t="s">
        <v>140</v>
      </c>
      <c r="I25" s="69">
        <v>11500000</v>
      </c>
      <c r="J25" s="84" t="s">
        <v>41</v>
      </c>
      <c r="K25" s="94" t="s">
        <v>545</v>
      </c>
      <c r="L25" s="82" t="s">
        <v>136</v>
      </c>
      <c r="M25" s="67" t="s">
        <v>23</v>
      </c>
    </row>
    <row r="26" spans="1:13" s="83" customFormat="1" ht="120" customHeight="1" x14ac:dyDescent="0.25">
      <c r="A26" s="67" t="s">
        <v>73</v>
      </c>
      <c r="B26" s="68" t="s">
        <v>40</v>
      </c>
      <c r="C26" s="74" t="s">
        <v>38</v>
      </c>
      <c r="D26" s="81" t="s">
        <v>59</v>
      </c>
      <c r="E26" s="81" t="s">
        <v>183</v>
      </c>
      <c r="F26" s="81" t="s">
        <v>529</v>
      </c>
      <c r="G26" s="81" t="s">
        <v>197</v>
      </c>
      <c r="H26" s="81" t="s">
        <v>42</v>
      </c>
      <c r="I26" s="69">
        <v>11400000</v>
      </c>
      <c r="J26" s="84" t="s">
        <v>41</v>
      </c>
      <c r="K26" s="94" t="s">
        <v>545</v>
      </c>
      <c r="L26" s="82" t="s">
        <v>136</v>
      </c>
      <c r="M26" s="67" t="s">
        <v>23</v>
      </c>
    </row>
    <row r="27" spans="1:13" s="83" customFormat="1" ht="188.25" customHeight="1" x14ac:dyDescent="0.25">
      <c r="A27" s="67" t="s">
        <v>123</v>
      </c>
      <c r="B27" s="68" t="s">
        <v>191</v>
      </c>
      <c r="C27" s="74" t="s">
        <v>38</v>
      </c>
      <c r="D27" s="81" t="s">
        <v>59</v>
      </c>
      <c r="E27" s="81" t="s">
        <v>192</v>
      </c>
      <c r="F27" s="82" t="s">
        <v>80</v>
      </c>
      <c r="G27" s="81" t="s">
        <v>193</v>
      </c>
      <c r="H27" s="81" t="s">
        <v>88</v>
      </c>
      <c r="I27" s="69">
        <v>30039000</v>
      </c>
      <c r="J27" s="84" t="s">
        <v>41</v>
      </c>
      <c r="K27" s="64" t="s">
        <v>461</v>
      </c>
      <c r="L27" s="64" t="s">
        <v>137</v>
      </c>
      <c r="M27" s="67" t="s">
        <v>544</v>
      </c>
    </row>
    <row r="28" spans="1:13" s="83" customFormat="1" ht="122.25" customHeight="1" x14ac:dyDescent="0.25">
      <c r="A28" s="67" t="s">
        <v>124</v>
      </c>
      <c r="B28" s="68" t="s">
        <v>547</v>
      </c>
      <c r="C28" s="74" t="s">
        <v>38</v>
      </c>
      <c r="D28" s="81" t="s">
        <v>184</v>
      </c>
      <c r="E28" s="81" t="s">
        <v>185</v>
      </c>
      <c r="F28" s="81" t="s">
        <v>529</v>
      </c>
      <c r="G28" s="81" t="s">
        <v>186</v>
      </c>
      <c r="H28" s="81" t="s">
        <v>187</v>
      </c>
      <c r="I28" s="69">
        <v>21420000</v>
      </c>
      <c r="J28" s="84" t="s">
        <v>41</v>
      </c>
      <c r="K28" s="94" t="s">
        <v>545</v>
      </c>
      <c r="L28" s="82" t="s">
        <v>136</v>
      </c>
      <c r="M28" s="67" t="s">
        <v>23</v>
      </c>
    </row>
    <row r="29" spans="1:13" s="60" customFormat="1" ht="219.75" customHeight="1" x14ac:dyDescent="0.25">
      <c r="A29" s="67" t="s">
        <v>125</v>
      </c>
      <c r="B29" s="59" t="s">
        <v>548</v>
      </c>
      <c r="C29" s="65" t="s">
        <v>38</v>
      </c>
      <c r="D29" s="65" t="s">
        <v>138</v>
      </c>
      <c r="E29" s="65" t="s">
        <v>139</v>
      </c>
      <c r="F29" s="58" t="s">
        <v>164</v>
      </c>
      <c r="G29" s="86" t="s">
        <v>412</v>
      </c>
      <c r="H29" s="65" t="s">
        <v>140</v>
      </c>
      <c r="I29" s="71">
        <v>45000000</v>
      </c>
      <c r="J29" s="71">
        <v>45000000</v>
      </c>
      <c r="K29" s="94" t="s">
        <v>545</v>
      </c>
      <c r="L29" s="82" t="s">
        <v>136</v>
      </c>
      <c r="M29" s="67" t="s">
        <v>23</v>
      </c>
    </row>
    <row r="30" spans="1:13" s="83" customFormat="1" x14ac:dyDescent="0.25">
      <c r="B30" s="87"/>
      <c r="C30" s="88"/>
      <c r="D30" s="88"/>
      <c r="E30" s="89"/>
      <c r="F30" s="89"/>
      <c r="G30" s="89"/>
      <c r="H30" s="89"/>
      <c r="I30" s="89"/>
      <c r="J30" s="89"/>
      <c r="K30" s="89"/>
      <c r="L30" s="89"/>
      <c r="M30" s="89"/>
    </row>
    <row r="31" spans="1:13" s="83" customFormat="1" x14ac:dyDescent="0.25">
      <c r="B31" s="87"/>
      <c r="C31" s="88"/>
      <c r="D31" s="88"/>
      <c r="E31" s="89"/>
      <c r="F31" s="89"/>
      <c r="G31" s="89"/>
      <c r="H31" s="89"/>
      <c r="I31" s="89"/>
      <c r="J31" s="89"/>
      <c r="K31" s="89"/>
      <c r="L31" s="89"/>
      <c r="M31" s="89"/>
    </row>
    <row r="32" spans="1:13" s="83" customFormat="1" x14ac:dyDescent="0.25">
      <c r="A32" s="83" t="s">
        <v>600</v>
      </c>
      <c r="B32" s="87"/>
      <c r="C32" s="88"/>
      <c r="D32" s="88"/>
      <c r="E32" s="89"/>
      <c r="F32" s="89"/>
      <c r="G32" s="89"/>
      <c r="H32" s="89"/>
      <c r="I32" s="89"/>
      <c r="J32" s="89"/>
      <c r="K32" s="89"/>
      <c r="L32" s="89"/>
      <c r="M32" s="89"/>
    </row>
    <row r="33" spans="1:13" s="83" customFormat="1" x14ac:dyDescent="0.25">
      <c r="B33" s="87"/>
      <c r="C33" s="88"/>
      <c r="D33" s="88"/>
      <c r="E33" s="89"/>
      <c r="F33" s="89"/>
      <c r="G33" s="89"/>
      <c r="H33" s="89"/>
      <c r="I33" s="89"/>
      <c r="J33" s="89"/>
      <c r="K33" s="89"/>
      <c r="L33" s="89"/>
      <c r="M33" s="89"/>
    </row>
    <row r="34" spans="1:13" s="83" customFormat="1" x14ac:dyDescent="0.25">
      <c r="A34" s="83" t="s">
        <v>599</v>
      </c>
      <c r="B34" s="87"/>
      <c r="C34" s="88"/>
      <c r="D34" s="88"/>
      <c r="E34" s="89"/>
      <c r="F34" s="89"/>
      <c r="G34" s="89"/>
      <c r="H34" s="89"/>
      <c r="I34" s="89"/>
      <c r="J34" s="89"/>
      <c r="K34" s="89"/>
      <c r="L34" s="89"/>
      <c r="M34" s="89"/>
    </row>
    <row r="35" spans="1:13" s="83" customFormat="1" x14ac:dyDescent="0.25">
      <c r="B35" s="87"/>
      <c r="C35" s="88"/>
      <c r="D35" s="88"/>
      <c r="E35" s="89"/>
      <c r="F35" s="89"/>
      <c r="G35" s="89"/>
      <c r="H35" s="89"/>
      <c r="I35" s="89"/>
      <c r="J35" s="89"/>
      <c r="K35" s="89"/>
      <c r="L35" s="89"/>
      <c r="M35" s="89"/>
    </row>
    <row r="36" spans="1:13" s="83" customFormat="1" x14ac:dyDescent="0.25">
      <c r="A36" s="83" t="s">
        <v>606</v>
      </c>
      <c r="B36" s="87"/>
      <c r="C36" s="88"/>
      <c r="D36" s="88"/>
      <c r="E36" s="89"/>
      <c r="F36" s="89"/>
      <c r="G36" s="89"/>
      <c r="H36" s="89"/>
      <c r="I36" s="89"/>
      <c r="J36" s="89"/>
      <c r="K36" s="89"/>
      <c r="L36" s="89"/>
      <c r="M36" s="89"/>
    </row>
    <row r="38" spans="1:13" x14ac:dyDescent="0.25">
      <c r="A38" s="77" t="s">
        <v>598</v>
      </c>
    </row>
  </sheetData>
  <mergeCells count="4">
    <mergeCell ref="A7:M7"/>
    <mergeCell ref="A1:A5"/>
    <mergeCell ref="B1:B2"/>
    <mergeCell ref="B3:B5"/>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tabSelected="1" topLeftCell="A68" zoomScale="70" zoomScaleNormal="70" workbookViewId="0">
      <selection activeCell="C85" sqref="C85"/>
    </sheetView>
  </sheetViews>
  <sheetFormatPr defaultRowHeight="15" x14ac:dyDescent="0.25"/>
  <cols>
    <col min="1" max="1" width="12.85546875" style="43" customWidth="1"/>
    <col min="2" max="2" width="61.7109375" style="44" bestFit="1" customWidth="1"/>
    <col min="3" max="3" width="14.5703125" style="43" customWidth="1"/>
    <col min="4" max="4" width="30.7109375" style="42" bestFit="1" customWidth="1"/>
    <col min="5" max="5" width="41.85546875" style="42" customWidth="1"/>
    <col min="6" max="6" width="15.85546875" style="42" customWidth="1"/>
    <col min="7" max="7" width="57.140625" style="42" customWidth="1"/>
    <col min="8" max="8" width="22.7109375" style="42" customWidth="1"/>
    <col min="9" max="9" width="20.7109375" style="42" customWidth="1"/>
    <col min="10" max="10" width="19.5703125" style="42" customWidth="1"/>
    <col min="11" max="11" width="29.5703125" style="42" bestFit="1" customWidth="1"/>
    <col min="12" max="12" width="15" style="42" customWidth="1"/>
    <col min="13" max="13" width="20.140625" style="42" customWidth="1"/>
    <col min="14" max="16384" width="9.140625" style="43"/>
  </cols>
  <sheetData>
    <row r="1" spans="1:13" x14ac:dyDescent="0.25">
      <c r="A1" s="107" t="s">
        <v>198</v>
      </c>
      <c r="B1" s="104" t="s">
        <v>199</v>
      </c>
      <c r="C1" s="34" t="s">
        <v>200</v>
      </c>
      <c r="D1" s="35" t="s">
        <v>201</v>
      </c>
    </row>
    <row r="2" spans="1:13" ht="28.5" x14ac:dyDescent="0.25">
      <c r="A2" s="108"/>
      <c r="B2" s="106"/>
      <c r="C2" s="34" t="s">
        <v>202</v>
      </c>
      <c r="D2" s="34" t="s">
        <v>203</v>
      </c>
    </row>
    <row r="3" spans="1:13" ht="18" customHeight="1" x14ac:dyDescent="0.25">
      <c r="A3" s="108"/>
      <c r="B3" s="104" t="s">
        <v>204</v>
      </c>
      <c r="C3" s="34" t="s">
        <v>205</v>
      </c>
      <c r="D3" s="34" t="s">
        <v>206</v>
      </c>
    </row>
    <row r="4" spans="1:13" ht="18" customHeight="1" x14ac:dyDescent="0.25">
      <c r="A4" s="108"/>
      <c r="B4" s="105"/>
      <c r="C4" s="34" t="s">
        <v>207</v>
      </c>
      <c r="D4" s="35" t="s">
        <v>208</v>
      </c>
    </row>
    <row r="5" spans="1:13" ht="27" customHeight="1" x14ac:dyDescent="0.25">
      <c r="A5" s="109"/>
      <c r="B5" s="106"/>
      <c r="C5" s="34" t="s">
        <v>209</v>
      </c>
      <c r="D5" s="34" t="s">
        <v>210</v>
      </c>
    </row>
    <row r="6" spans="1:13" ht="15" customHeight="1" x14ac:dyDescent="0.25">
      <c r="A6" s="50"/>
      <c r="C6" s="50"/>
    </row>
    <row r="7" spans="1:13" ht="15" customHeight="1" x14ac:dyDescent="0.25">
      <c r="A7" s="50"/>
      <c r="C7" s="50"/>
    </row>
    <row r="8" spans="1:13" x14ac:dyDescent="0.25">
      <c r="A8" s="102" t="s">
        <v>133</v>
      </c>
      <c r="B8" s="103"/>
      <c r="C8" s="103"/>
      <c r="D8" s="103"/>
      <c r="E8" s="103"/>
      <c r="F8" s="103"/>
      <c r="G8" s="103"/>
      <c r="H8" s="103"/>
      <c r="I8" s="103"/>
      <c r="J8" s="103"/>
      <c r="K8" s="103"/>
      <c r="L8" s="103"/>
      <c r="M8" s="103"/>
    </row>
    <row r="10" spans="1:13" ht="57" x14ac:dyDescent="0.25">
      <c r="A10" s="57" t="s">
        <v>2</v>
      </c>
      <c r="B10" s="47" t="s">
        <v>10</v>
      </c>
      <c r="C10" s="47" t="s">
        <v>5</v>
      </c>
      <c r="D10" s="47" t="s">
        <v>6</v>
      </c>
      <c r="E10" s="47" t="s">
        <v>49</v>
      </c>
      <c r="F10" s="47" t="s">
        <v>3</v>
      </c>
      <c r="G10" s="47" t="s">
        <v>8</v>
      </c>
      <c r="H10" s="47" t="s">
        <v>9</v>
      </c>
      <c r="I10" s="47" t="s">
        <v>11</v>
      </c>
      <c r="J10" s="47" t="s">
        <v>12</v>
      </c>
      <c r="K10" s="13" t="s">
        <v>7</v>
      </c>
      <c r="L10" s="13" t="s">
        <v>4</v>
      </c>
      <c r="M10" s="13" t="s">
        <v>51</v>
      </c>
    </row>
    <row r="11" spans="1:13" ht="113.25" customHeight="1" x14ac:dyDescent="0.25">
      <c r="A11" s="8" t="s">
        <v>35</v>
      </c>
      <c r="B11" s="9" t="s">
        <v>550</v>
      </c>
      <c r="C11" s="28" t="s">
        <v>219</v>
      </c>
      <c r="D11" s="28" t="s">
        <v>220</v>
      </c>
      <c r="E11" s="36" t="s">
        <v>221</v>
      </c>
      <c r="F11" s="36" t="s">
        <v>530</v>
      </c>
      <c r="G11" s="36" t="s">
        <v>223</v>
      </c>
      <c r="H11" s="36" t="s">
        <v>224</v>
      </c>
      <c r="I11" s="51">
        <v>6080000</v>
      </c>
      <c r="J11" s="51">
        <v>6080000</v>
      </c>
      <c r="K11" s="94" t="s">
        <v>545</v>
      </c>
      <c r="L11" s="46" t="s">
        <v>136</v>
      </c>
      <c r="M11" s="36" t="s">
        <v>23</v>
      </c>
    </row>
    <row r="12" spans="1:13" ht="105" x14ac:dyDescent="0.25">
      <c r="A12" s="8" t="s">
        <v>0</v>
      </c>
      <c r="B12" s="9" t="s">
        <v>551</v>
      </c>
      <c r="C12" s="28" t="s">
        <v>219</v>
      </c>
      <c r="D12" s="28" t="s">
        <v>220</v>
      </c>
      <c r="E12" s="36" t="s">
        <v>225</v>
      </c>
      <c r="F12" s="36" t="s">
        <v>530</v>
      </c>
      <c r="G12" s="36" t="s">
        <v>226</v>
      </c>
      <c r="H12" s="36" t="s">
        <v>224</v>
      </c>
      <c r="I12" s="51">
        <f>484967.32*7.65</f>
        <v>3709999.9980000001</v>
      </c>
      <c r="J12" s="51">
        <v>3709999.9980000001</v>
      </c>
      <c r="K12" s="94" t="s">
        <v>545</v>
      </c>
      <c r="L12" s="46" t="s">
        <v>136</v>
      </c>
      <c r="M12" s="36" t="s">
        <v>23</v>
      </c>
    </row>
    <row r="13" spans="1:13" ht="60" x14ac:dyDescent="0.25">
      <c r="A13" s="8" t="s">
        <v>1</v>
      </c>
      <c r="B13" s="9" t="s">
        <v>552</v>
      </c>
      <c r="C13" s="28" t="s">
        <v>219</v>
      </c>
      <c r="D13" s="28" t="s">
        <v>220</v>
      </c>
      <c r="E13" s="36" t="s">
        <v>227</v>
      </c>
      <c r="F13" s="36" t="s">
        <v>530</v>
      </c>
      <c r="G13" s="36" t="s">
        <v>496</v>
      </c>
      <c r="H13" s="36" t="s">
        <v>224</v>
      </c>
      <c r="I13" s="51">
        <v>33035000</v>
      </c>
      <c r="J13" s="51">
        <v>33035000</v>
      </c>
      <c r="K13" s="94" t="s">
        <v>545</v>
      </c>
      <c r="L13" s="46" t="s">
        <v>136</v>
      </c>
      <c r="M13" s="36" t="s">
        <v>23</v>
      </c>
    </row>
    <row r="14" spans="1:13" ht="135.75" customHeight="1" x14ac:dyDescent="0.25">
      <c r="A14" s="8" t="s">
        <v>15</v>
      </c>
      <c r="B14" s="9" t="s">
        <v>553</v>
      </c>
      <c r="C14" s="28" t="s">
        <v>219</v>
      </c>
      <c r="D14" s="28" t="s">
        <v>220</v>
      </c>
      <c r="E14" s="8" t="s">
        <v>228</v>
      </c>
      <c r="F14" s="8" t="s">
        <v>530</v>
      </c>
      <c r="G14" s="36" t="s">
        <v>403</v>
      </c>
      <c r="H14" s="36" t="s">
        <v>103</v>
      </c>
      <c r="I14" s="29">
        <f>350000*7.65</f>
        <v>2677500</v>
      </c>
      <c r="J14" s="30">
        <v>2677500</v>
      </c>
      <c r="K14" s="94" t="s">
        <v>545</v>
      </c>
      <c r="L14" s="46" t="s">
        <v>136</v>
      </c>
      <c r="M14" s="36" t="s">
        <v>23</v>
      </c>
    </row>
    <row r="15" spans="1:13" ht="120" x14ac:dyDescent="0.25">
      <c r="A15" s="8" t="s">
        <v>27</v>
      </c>
      <c r="B15" s="9" t="s">
        <v>554</v>
      </c>
      <c r="C15" s="28" t="s">
        <v>219</v>
      </c>
      <c r="D15" s="28" t="s">
        <v>220</v>
      </c>
      <c r="E15" s="8" t="s">
        <v>229</v>
      </c>
      <c r="F15" s="8" t="s">
        <v>530</v>
      </c>
      <c r="G15" s="8" t="s">
        <v>230</v>
      </c>
      <c r="H15" s="36" t="s">
        <v>103</v>
      </c>
      <c r="I15" s="29">
        <f>700000*7.65</f>
        <v>5355000</v>
      </c>
      <c r="J15" s="30">
        <v>5355000</v>
      </c>
      <c r="K15" s="94" t="s">
        <v>545</v>
      </c>
      <c r="L15" s="46" t="s">
        <v>136</v>
      </c>
      <c r="M15" s="36" t="s">
        <v>23</v>
      </c>
    </row>
    <row r="16" spans="1:13" ht="195" x14ac:dyDescent="0.25">
      <c r="A16" s="8" t="s">
        <v>36</v>
      </c>
      <c r="B16" s="9" t="s">
        <v>555</v>
      </c>
      <c r="C16" s="28" t="s">
        <v>219</v>
      </c>
      <c r="D16" s="28" t="s">
        <v>220</v>
      </c>
      <c r="E16" s="8" t="s">
        <v>231</v>
      </c>
      <c r="F16" s="36" t="s">
        <v>530</v>
      </c>
      <c r="G16" s="8" t="s">
        <v>232</v>
      </c>
      <c r="H16" s="36" t="s">
        <v>103</v>
      </c>
      <c r="I16" s="29">
        <f>1000000*7.65</f>
        <v>7650000</v>
      </c>
      <c r="J16" s="30">
        <v>7650000</v>
      </c>
      <c r="K16" s="94" t="s">
        <v>545</v>
      </c>
      <c r="L16" s="46" t="s">
        <v>136</v>
      </c>
      <c r="M16" s="36" t="s">
        <v>23</v>
      </c>
    </row>
    <row r="17" spans="1:13" ht="105" x14ac:dyDescent="0.25">
      <c r="A17" s="8" t="s">
        <v>32</v>
      </c>
      <c r="B17" s="9" t="s">
        <v>556</v>
      </c>
      <c r="C17" s="28" t="s">
        <v>219</v>
      </c>
      <c r="D17" s="28" t="s">
        <v>220</v>
      </c>
      <c r="E17" s="8" t="s">
        <v>233</v>
      </c>
      <c r="F17" s="8" t="s">
        <v>530</v>
      </c>
      <c r="G17" s="8" t="s">
        <v>404</v>
      </c>
      <c r="H17" s="36" t="s">
        <v>103</v>
      </c>
      <c r="I17" s="29">
        <f>1100000*7.65</f>
        <v>8415000</v>
      </c>
      <c r="J17" s="30">
        <v>8415000</v>
      </c>
      <c r="K17" s="94" t="s">
        <v>545</v>
      </c>
      <c r="L17" s="46" t="s">
        <v>136</v>
      </c>
      <c r="M17" s="36" t="s">
        <v>23</v>
      </c>
    </row>
    <row r="18" spans="1:13" ht="149.25" customHeight="1" x14ac:dyDescent="0.25">
      <c r="A18" s="8" t="s">
        <v>33</v>
      </c>
      <c r="B18" s="9" t="s">
        <v>557</v>
      </c>
      <c r="C18" s="28" t="s">
        <v>219</v>
      </c>
      <c r="D18" s="28" t="s">
        <v>220</v>
      </c>
      <c r="E18" s="8" t="s">
        <v>234</v>
      </c>
      <c r="F18" s="8" t="s">
        <v>530</v>
      </c>
      <c r="G18" s="8" t="s">
        <v>235</v>
      </c>
      <c r="H18" s="36" t="s">
        <v>23</v>
      </c>
      <c r="I18" s="29">
        <f>9000000</f>
        <v>9000000</v>
      </c>
      <c r="J18" s="30">
        <v>9000000</v>
      </c>
      <c r="K18" s="94" t="s">
        <v>545</v>
      </c>
      <c r="L18" s="46" t="s">
        <v>136</v>
      </c>
      <c r="M18" s="36" t="s">
        <v>23</v>
      </c>
    </row>
    <row r="19" spans="1:13" ht="75" x14ac:dyDescent="0.25">
      <c r="A19" s="8" t="s">
        <v>66</v>
      </c>
      <c r="B19" s="9" t="s">
        <v>558</v>
      </c>
      <c r="C19" s="28" t="s">
        <v>219</v>
      </c>
      <c r="D19" s="28" t="s">
        <v>220</v>
      </c>
      <c r="E19" s="36" t="s">
        <v>236</v>
      </c>
      <c r="F19" s="36" t="s">
        <v>530</v>
      </c>
      <c r="G19" s="36" t="s">
        <v>391</v>
      </c>
      <c r="H19" s="36" t="s">
        <v>237</v>
      </c>
      <c r="I19" s="52">
        <f>203921.568627451*7.65</f>
        <v>1560000.0000000002</v>
      </c>
      <c r="J19" s="52">
        <v>1560000.0000000002</v>
      </c>
      <c r="K19" s="94" t="s">
        <v>545</v>
      </c>
      <c r="L19" s="46" t="s">
        <v>136</v>
      </c>
      <c r="M19" s="36" t="s">
        <v>23</v>
      </c>
    </row>
    <row r="20" spans="1:13" ht="75" x14ac:dyDescent="0.25">
      <c r="A20" s="8" t="s">
        <v>67</v>
      </c>
      <c r="B20" s="9" t="s">
        <v>559</v>
      </c>
      <c r="C20" s="28" t="s">
        <v>219</v>
      </c>
      <c r="D20" s="28" t="s">
        <v>220</v>
      </c>
      <c r="E20" s="36" t="s">
        <v>236</v>
      </c>
      <c r="F20" s="36" t="s">
        <v>530</v>
      </c>
      <c r="G20" s="36" t="s">
        <v>392</v>
      </c>
      <c r="H20" s="36" t="s">
        <v>237</v>
      </c>
      <c r="I20" s="52">
        <f>392156.862745098*7.65</f>
        <v>3000000</v>
      </c>
      <c r="J20" s="52">
        <v>3000000</v>
      </c>
      <c r="K20" s="94" t="s">
        <v>545</v>
      </c>
      <c r="L20" s="46" t="s">
        <v>136</v>
      </c>
      <c r="M20" s="36" t="s">
        <v>23</v>
      </c>
    </row>
    <row r="21" spans="1:13" ht="75" x14ac:dyDescent="0.25">
      <c r="A21" s="8" t="s">
        <v>68</v>
      </c>
      <c r="B21" s="9" t="s">
        <v>560</v>
      </c>
      <c r="C21" s="28" t="s">
        <v>219</v>
      </c>
      <c r="D21" s="28" t="s">
        <v>220</v>
      </c>
      <c r="E21" s="36" t="s">
        <v>236</v>
      </c>
      <c r="F21" s="36" t="s">
        <v>222</v>
      </c>
      <c r="G21" s="36" t="s">
        <v>393</v>
      </c>
      <c r="H21" s="36" t="s">
        <v>237</v>
      </c>
      <c r="I21" s="52">
        <f>509803.921568627*7.65</f>
        <v>3899999.9999999967</v>
      </c>
      <c r="J21" s="52">
        <v>3899999.9999999967</v>
      </c>
      <c r="K21" s="94" t="s">
        <v>545</v>
      </c>
      <c r="L21" s="46" t="s">
        <v>136</v>
      </c>
      <c r="M21" s="36" t="s">
        <v>23</v>
      </c>
    </row>
    <row r="22" spans="1:13" ht="75" x14ac:dyDescent="0.25">
      <c r="A22" s="8" t="s">
        <v>69</v>
      </c>
      <c r="B22" s="9" t="s">
        <v>561</v>
      </c>
      <c r="C22" s="28" t="s">
        <v>219</v>
      </c>
      <c r="D22" s="28" t="s">
        <v>220</v>
      </c>
      <c r="E22" s="36" t="s">
        <v>236</v>
      </c>
      <c r="F22" s="36" t="s">
        <v>222</v>
      </c>
      <c r="G22" s="36" t="s">
        <v>394</v>
      </c>
      <c r="H22" s="36" t="s">
        <v>237</v>
      </c>
      <c r="I22" s="52">
        <f>509803.921568627*7.65</f>
        <v>3899999.9999999967</v>
      </c>
      <c r="J22" s="52">
        <v>3899999.9999999967</v>
      </c>
      <c r="K22" s="94" t="s">
        <v>545</v>
      </c>
      <c r="L22" s="46" t="s">
        <v>136</v>
      </c>
      <c r="M22" s="36" t="s">
        <v>23</v>
      </c>
    </row>
    <row r="23" spans="1:13" ht="75" x14ac:dyDescent="0.25">
      <c r="A23" s="8" t="s">
        <v>70</v>
      </c>
      <c r="B23" s="9" t="s">
        <v>562</v>
      </c>
      <c r="C23" s="28" t="s">
        <v>219</v>
      </c>
      <c r="D23" s="28" t="s">
        <v>220</v>
      </c>
      <c r="E23" s="36" t="s">
        <v>238</v>
      </c>
      <c r="F23" s="36" t="s">
        <v>222</v>
      </c>
      <c r="G23" s="36" t="s">
        <v>239</v>
      </c>
      <c r="H23" s="36" t="s">
        <v>237</v>
      </c>
      <c r="I23" s="52">
        <f>718954.25*7.65</f>
        <v>5500000.0125000002</v>
      </c>
      <c r="J23" s="52">
        <v>5500000.0125000002</v>
      </c>
      <c r="K23" s="94" t="s">
        <v>545</v>
      </c>
      <c r="L23" s="46" t="s">
        <v>136</v>
      </c>
      <c r="M23" s="36" t="s">
        <v>23</v>
      </c>
    </row>
    <row r="24" spans="1:13" ht="75" x14ac:dyDescent="0.25">
      <c r="A24" s="8" t="s">
        <v>71</v>
      </c>
      <c r="B24" s="9" t="s">
        <v>563</v>
      </c>
      <c r="C24" s="28" t="s">
        <v>219</v>
      </c>
      <c r="D24" s="28" t="s">
        <v>220</v>
      </c>
      <c r="E24" s="36" t="s">
        <v>236</v>
      </c>
      <c r="F24" s="36" t="s">
        <v>222</v>
      </c>
      <c r="G24" s="36" t="s">
        <v>395</v>
      </c>
      <c r="H24" s="36" t="s">
        <v>237</v>
      </c>
      <c r="I24" s="52">
        <f>815686.274509804*7.65</f>
        <v>6240000.0000000009</v>
      </c>
      <c r="J24" s="52">
        <v>6240000.0000000009</v>
      </c>
      <c r="K24" s="94" t="s">
        <v>545</v>
      </c>
      <c r="L24" s="46" t="s">
        <v>136</v>
      </c>
      <c r="M24" s="36" t="s">
        <v>23</v>
      </c>
    </row>
    <row r="25" spans="1:13" ht="75" x14ac:dyDescent="0.25">
      <c r="A25" s="8" t="s">
        <v>72</v>
      </c>
      <c r="B25" s="9" t="s">
        <v>564</v>
      </c>
      <c r="C25" s="28" t="s">
        <v>219</v>
      </c>
      <c r="D25" s="28" t="s">
        <v>220</v>
      </c>
      <c r="E25" s="36" t="s">
        <v>236</v>
      </c>
      <c r="F25" s="36" t="s">
        <v>530</v>
      </c>
      <c r="G25" s="36" t="s">
        <v>396</v>
      </c>
      <c r="H25" s="36" t="s">
        <v>237</v>
      </c>
      <c r="I25" s="52">
        <f>1019607.84313725*7.65</f>
        <v>7799999.9999999637</v>
      </c>
      <c r="J25" s="52">
        <v>7799999.9999999637</v>
      </c>
      <c r="K25" s="94" t="s">
        <v>545</v>
      </c>
      <c r="L25" s="46" t="s">
        <v>136</v>
      </c>
      <c r="M25" s="36" t="s">
        <v>23</v>
      </c>
    </row>
    <row r="26" spans="1:13" ht="150" x14ac:dyDescent="0.25">
      <c r="A26" s="8" t="s">
        <v>73</v>
      </c>
      <c r="B26" s="9" t="s">
        <v>565</v>
      </c>
      <c r="C26" s="28" t="s">
        <v>219</v>
      </c>
      <c r="D26" s="28" t="s">
        <v>220</v>
      </c>
      <c r="E26" s="36" t="s">
        <v>240</v>
      </c>
      <c r="F26" s="36" t="s">
        <v>530</v>
      </c>
      <c r="G26" s="36" t="s">
        <v>241</v>
      </c>
      <c r="H26" s="36" t="s">
        <v>237</v>
      </c>
      <c r="I26" s="52">
        <f>2091503.26797386*7.65</f>
        <v>16000000.00000003</v>
      </c>
      <c r="J26" s="52">
        <v>16000000.00000003</v>
      </c>
      <c r="K26" s="94" t="s">
        <v>545</v>
      </c>
      <c r="L26" s="46" t="s">
        <v>136</v>
      </c>
      <c r="M26" s="36" t="s">
        <v>23</v>
      </c>
    </row>
    <row r="27" spans="1:13" ht="75" x14ac:dyDescent="0.25">
      <c r="A27" s="8" t="s">
        <v>123</v>
      </c>
      <c r="B27" s="9" t="s">
        <v>566</v>
      </c>
      <c r="C27" s="28" t="s">
        <v>219</v>
      </c>
      <c r="D27" s="28" t="s">
        <v>220</v>
      </c>
      <c r="E27" s="36" t="s">
        <v>236</v>
      </c>
      <c r="F27" s="36" t="s">
        <v>530</v>
      </c>
      <c r="G27" s="36" t="s">
        <v>397</v>
      </c>
      <c r="H27" s="36" t="s">
        <v>237</v>
      </c>
      <c r="I27" s="52">
        <f>4894117.64705882*7.65</f>
        <v>37439999.999999978</v>
      </c>
      <c r="J27" s="52">
        <v>37439999.999999978</v>
      </c>
      <c r="K27" s="94" t="s">
        <v>545</v>
      </c>
      <c r="L27" s="46" t="s">
        <v>136</v>
      </c>
      <c r="M27" s="36" t="s">
        <v>23</v>
      </c>
    </row>
    <row r="28" spans="1:13" ht="75" x14ac:dyDescent="0.25">
      <c r="A28" s="8" t="s">
        <v>124</v>
      </c>
      <c r="B28" s="9" t="s">
        <v>567</v>
      </c>
      <c r="C28" s="28" t="s">
        <v>219</v>
      </c>
      <c r="D28" s="28" t="s">
        <v>220</v>
      </c>
      <c r="E28" s="36" t="s">
        <v>236</v>
      </c>
      <c r="F28" s="36" t="s">
        <v>530</v>
      </c>
      <c r="G28" s="36" t="s">
        <v>398</v>
      </c>
      <c r="H28" s="36" t="s">
        <v>237</v>
      </c>
      <c r="I28" s="52">
        <f>5301960.78431373*7.65</f>
        <v>40560000.000000037</v>
      </c>
      <c r="J28" s="52">
        <v>40560000.000000037</v>
      </c>
      <c r="K28" s="94" t="s">
        <v>545</v>
      </c>
      <c r="L28" s="46" t="s">
        <v>136</v>
      </c>
      <c r="M28" s="36" t="s">
        <v>23</v>
      </c>
    </row>
    <row r="29" spans="1:13" ht="105" x14ac:dyDescent="0.25">
      <c r="A29" s="8" t="s">
        <v>125</v>
      </c>
      <c r="B29" s="9" t="s">
        <v>568</v>
      </c>
      <c r="C29" s="28" t="s">
        <v>219</v>
      </c>
      <c r="D29" s="28" t="s">
        <v>220</v>
      </c>
      <c r="E29" s="36" t="s">
        <v>244</v>
      </c>
      <c r="F29" s="36" t="s">
        <v>530</v>
      </c>
      <c r="G29" s="36" t="s">
        <v>245</v>
      </c>
      <c r="H29" s="36" t="s">
        <v>237</v>
      </c>
      <c r="I29" s="52">
        <f>5228758.17*7.65</f>
        <v>40000000.000500001</v>
      </c>
      <c r="J29" s="52">
        <v>40000000.000500001</v>
      </c>
      <c r="K29" s="94" t="s">
        <v>545</v>
      </c>
      <c r="L29" s="46" t="s">
        <v>136</v>
      </c>
      <c r="M29" s="36" t="s">
        <v>23</v>
      </c>
    </row>
    <row r="30" spans="1:13" ht="75" x14ac:dyDescent="0.25">
      <c r="A30" s="8" t="s">
        <v>126</v>
      </c>
      <c r="B30" s="9" t="s">
        <v>569</v>
      </c>
      <c r="C30" s="28" t="s">
        <v>219</v>
      </c>
      <c r="D30" s="28" t="s">
        <v>220</v>
      </c>
      <c r="E30" s="36" t="s">
        <v>236</v>
      </c>
      <c r="F30" s="36" t="s">
        <v>530</v>
      </c>
      <c r="G30" s="36" t="s">
        <v>399</v>
      </c>
      <c r="H30" s="36" t="s">
        <v>237</v>
      </c>
      <c r="I30" s="52">
        <f>8758169.93464052*7.65</f>
        <v>66999999.999999978</v>
      </c>
      <c r="J30" s="52">
        <v>66999999.999999978</v>
      </c>
      <c r="K30" s="94" t="s">
        <v>545</v>
      </c>
      <c r="L30" s="46" t="s">
        <v>136</v>
      </c>
      <c r="M30" s="36" t="s">
        <v>23</v>
      </c>
    </row>
    <row r="31" spans="1:13" ht="75" x14ac:dyDescent="0.25">
      <c r="A31" s="8" t="s">
        <v>242</v>
      </c>
      <c r="B31" s="9" t="s">
        <v>570</v>
      </c>
      <c r="C31" s="28" t="s">
        <v>219</v>
      </c>
      <c r="D31" s="28" t="s">
        <v>220</v>
      </c>
      <c r="E31" s="36" t="s">
        <v>236</v>
      </c>
      <c r="F31" s="36" t="s">
        <v>530</v>
      </c>
      <c r="G31" s="36" t="s">
        <v>453</v>
      </c>
      <c r="H31" s="36" t="s">
        <v>237</v>
      </c>
      <c r="I31" s="52">
        <v>100000000</v>
      </c>
      <c r="J31" s="52">
        <v>100000000</v>
      </c>
      <c r="K31" s="94" t="s">
        <v>545</v>
      </c>
      <c r="L31" s="46" t="s">
        <v>136</v>
      </c>
      <c r="M31" s="36" t="s">
        <v>23</v>
      </c>
    </row>
    <row r="32" spans="1:13" ht="165" x14ac:dyDescent="0.25">
      <c r="A32" s="8" t="s">
        <v>243</v>
      </c>
      <c r="B32" s="9" t="s">
        <v>571</v>
      </c>
      <c r="C32" s="28" t="s">
        <v>219</v>
      </c>
      <c r="D32" s="28" t="s">
        <v>220</v>
      </c>
      <c r="E32" s="36" t="s">
        <v>236</v>
      </c>
      <c r="F32" s="36" t="s">
        <v>530</v>
      </c>
      <c r="G32" s="36" t="s">
        <v>400</v>
      </c>
      <c r="H32" s="36" t="s">
        <v>237</v>
      </c>
      <c r="I32" s="52">
        <f>26143790.85*7.65</f>
        <v>200000000.00250003</v>
      </c>
      <c r="J32" s="52">
        <v>200000000.00250003</v>
      </c>
      <c r="K32" s="94" t="s">
        <v>545</v>
      </c>
      <c r="L32" s="46" t="s">
        <v>136</v>
      </c>
      <c r="M32" s="36" t="s">
        <v>23</v>
      </c>
    </row>
    <row r="33" spans="1:13" ht="83.25" customHeight="1" x14ac:dyDescent="0.25">
      <c r="A33" s="8" t="s">
        <v>246</v>
      </c>
      <c r="B33" s="49" t="s">
        <v>572</v>
      </c>
      <c r="C33" s="28" t="s">
        <v>219</v>
      </c>
      <c r="D33" s="28" t="s">
        <v>220</v>
      </c>
      <c r="E33" s="36" t="s">
        <v>236</v>
      </c>
      <c r="F33" s="36" t="s">
        <v>530</v>
      </c>
      <c r="G33" s="36" t="s">
        <v>452</v>
      </c>
      <c r="H33" s="36" t="s">
        <v>237</v>
      </c>
      <c r="I33" s="52">
        <v>73400000</v>
      </c>
      <c r="J33" s="52">
        <v>73400000</v>
      </c>
      <c r="K33" s="94" t="s">
        <v>545</v>
      </c>
      <c r="L33" s="46" t="s">
        <v>136</v>
      </c>
      <c r="M33" s="36" t="s">
        <v>23</v>
      </c>
    </row>
    <row r="34" spans="1:13" ht="105" x14ac:dyDescent="0.25">
      <c r="A34" s="8" t="s">
        <v>247</v>
      </c>
      <c r="B34" s="49" t="s">
        <v>573</v>
      </c>
      <c r="C34" s="28" t="s">
        <v>219</v>
      </c>
      <c r="D34" s="28" t="s">
        <v>220</v>
      </c>
      <c r="E34" s="36" t="s">
        <v>236</v>
      </c>
      <c r="F34" s="36" t="s">
        <v>530</v>
      </c>
      <c r="G34" s="36" t="s">
        <v>401</v>
      </c>
      <c r="H34" s="36" t="s">
        <v>237</v>
      </c>
      <c r="I34" s="52">
        <f>549019.61*7.65</f>
        <v>4200000.0164999999</v>
      </c>
      <c r="J34" s="52">
        <v>4200000.0164999999</v>
      </c>
      <c r="K34" s="94" t="s">
        <v>545</v>
      </c>
      <c r="L34" s="46" t="s">
        <v>136</v>
      </c>
      <c r="M34" s="36" t="s">
        <v>23</v>
      </c>
    </row>
    <row r="35" spans="1:13" ht="69.75" customHeight="1" x14ac:dyDescent="0.25">
      <c r="A35" s="8" t="s">
        <v>248</v>
      </c>
      <c r="B35" s="9" t="s">
        <v>574</v>
      </c>
      <c r="C35" s="28" t="s">
        <v>219</v>
      </c>
      <c r="D35" s="28" t="s">
        <v>220</v>
      </c>
      <c r="E35" s="36" t="s">
        <v>252</v>
      </c>
      <c r="F35" s="36" t="s">
        <v>530</v>
      </c>
      <c r="G35" s="36" t="s">
        <v>253</v>
      </c>
      <c r="H35" s="36" t="s">
        <v>254</v>
      </c>
      <c r="I35" s="52">
        <v>1000000</v>
      </c>
      <c r="J35" s="52">
        <v>1000000</v>
      </c>
      <c r="K35" s="94" t="s">
        <v>545</v>
      </c>
      <c r="L35" s="46" t="s">
        <v>136</v>
      </c>
      <c r="M35" s="36" t="s">
        <v>23</v>
      </c>
    </row>
    <row r="36" spans="1:13" ht="70.5" customHeight="1" x14ac:dyDescent="0.25">
      <c r="A36" s="8" t="s">
        <v>249</v>
      </c>
      <c r="B36" s="49" t="s">
        <v>575</v>
      </c>
      <c r="C36" s="28" t="s">
        <v>219</v>
      </c>
      <c r="D36" s="28" t="s">
        <v>220</v>
      </c>
      <c r="E36" s="8" t="s">
        <v>256</v>
      </c>
      <c r="F36" s="8" t="s">
        <v>530</v>
      </c>
      <c r="G36" s="8" t="s">
        <v>257</v>
      </c>
      <c r="H36" s="36" t="s">
        <v>258</v>
      </c>
      <c r="I36" s="29">
        <f>450000*7.65</f>
        <v>3442500</v>
      </c>
      <c r="J36" s="30">
        <v>3442500</v>
      </c>
      <c r="K36" s="94" t="s">
        <v>545</v>
      </c>
      <c r="L36" s="46" t="s">
        <v>136</v>
      </c>
      <c r="M36" s="36" t="s">
        <v>23</v>
      </c>
    </row>
    <row r="37" spans="1:13" ht="66" customHeight="1" x14ac:dyDescent="0.25">
      <c r="A37" s="8" t="s">
        <v>250</v>
      </c>
      <c r="B37" s="49" t="s">
        <v>576</v>
      </c>
      <c r="C37" s="28" t="s">
        <v>219</v>
      </c>
      <c r="D37" s="28" t="s">
        <v>220</v>
      </c>
      <c r="E37" s="8" t="s">
        <v>260</v>
      </c>
      <c r="F37" s="8" t="s">
        <v>530</v>
      </c>
      <c r="G37" s="8" t="s">
        <v>261</v>
      </c>
      <c r="H37" s="36" t="s">
        <v>262</v>
      </c>
      <c r="I37" s="29">
        <f>874999.98*7.65</f>
        <v>6693749.8470000001</v>
      </c>
      <c r="J37" s="30">
        <v>6693749.8470000001</v>
      </c>
      <c r="K37" s="94" t="s">
        <v>545</v>
      </c>
      <c r="L37" s="46" t="s">
        <v>136</v>
      </c>
      <c r="M37" s="36" t="s">
        <v>23</v>
      </c>
    </row>
    <row r="38" spans="1:13" ht="111" customHeight="1" x14ac:dyDescent="0.25">
      <c r="A38" s="8" t="s">
        <v>251</v>
      </c>
      <c r="B38" s="49" t="s">
        <v>577</v>
      </c>
      <c r="C38" s="28" t="s">
        <v>219</v>
      </c>
      <c r="D38" s="28" t="s">
        <v>220</v>
      </c>
      <c r="E38" s="36" t="s">
        <v>264</v>
      </c>
      <c r="F38" s="36" t="s">
        <v>530</v>
      </c>
      <c r="G38" s="36" t="s">
        <v>265</v>
      </c>
      <c r="H38" s="36" t="s">
        <v>266</v>
      </c>
      <c r="I38" s="53">
        <v>4800000</v>
      </c>
      <c r="J38" s="53">
        <v>4800000</v>
      </c>
      <c r="K38" s="94" t="s">
        <v>545</v>
      </c>
      <c r="L38" s="46" t="s">
        <v>136</v>
      </c>
      <c r="M38" s="36" t="s">
        <v>23</v>
      </c>
    </row>
    <row r="39" spans="1:13" ht="90" customHeight="1" x14ac:dyDescent="0.25">
      <c r="A39" s="8" t="s">
        <v>255</v>
      </c>
      <c r="B39" s="49" t="s">
        <v>578</v>
      </c>
      <c r="C39" s="28" t="s">
        <v>219</v>
      </c>
      <c r="D39" s="28" t="s">
        <v>220</v>
      </c>
      <c r="E39" s="8" t="s">
        <v>268</v>
      </c>
      <c r="F39" s="8" t="s">
        <v>530</v>
      </c>
      <c r="G39" s="8" t="s">
        <v>269</v>
      </c>
      <c r="H39" s="36" t="s">
        <v>270</v>
      </c>
      <c r="I39" s="29">
        <f>233585.03*7.65</f>
        <v>1786925.4795000001</v>
      </c>
      <c r="J39" s="30">
        <v>1786925.4795000001</v>
      </c>
      <c r="K39" s="94" t="s">
        <v>545</v>
      </c>
      <c r="L39" s="46" t="s">
        <v>136</v>
      </c>
      <c r="M39" s="36" t="s">
        <v>23</v>
      </c>
    </row>
    <row r="40" spans="1:13" ht="60" x14ac:dyDescent="0.25">
      <c r="A40" s="8" t="s">
        <v>259</v>
      </c>
      <c r="B40" s="49" t="s">
        <v>579</v>
      </c>
      <c r="C40" s="28" t="s">
        <v>219</v>
      </c>
      <c r="D40" s="28" t="s">
        <v>220</v>
      </c>
      <c r="E40" s="8" t="s">
        <v>272</v>
      </c>
      <c r="F40" s="8" t="s">
        <v>530</v>
      </c>
      <c r="G40" s="8" t="s">
        <v>273</v>
      </c>
      <c r="H40" s="36" t="s">
        <v>270</v>
      </c>
      <c r="I40" s="29">
        <f>221248.62*7.65</f>
        <v>1692551.943</v>
      </c>
      <c r="J40" s="30">
        <v>1692551.943</v>
      </c>
      <c r="K40" s="94" t="s">
        <v>545</v>
      </c>
      <c r="L40" s="46" t="s">
        <v>136</v>
      </c>
      <c r="M40" s="36" t="s">
        <v>23</v>
      </c>
    </row>
    <row r="41" spans="1:13" ht="75" x14ac:dyDescent="0.25">
      <c r="A41" s="8" t="s">
        <v>376</v>
      </c>
      <c r="B41" s="49" t="s">
        <v>580</v>
      </c>
      <c r="C41" s="28" t="s">
        <v>219</v>
      </c>
      <c r="D41" s="28" t="s">
        <v>220</v>
      </c>
      <c r="E41" s="8" t="s">
        <v>275</v>
      </c>
      <c r="F41" s="8" t="s">
        <v>530</v>
      </c>
      <c r="G41" s="8" t="s">
        <v>276</v>
      </c>
      <c r="H41" s="36" t="s">
        <v>277</v>
      </c>
      <c r="I41" s="29">
        <f>1036962.09*7.65</f>
        <v>7932759.9885</v>
      </c>
      <c r="J41" s="30">
        <v>7932759.9885</v>
      </c>
      <c r="K41" s="94" t="s">
        <v>545</v>
      </c>
      <c r="L41" s="46" t="s">
        <v>136</v>
      </c>
      <c r="M41" s="36" t="s">
        <v>23</v>
      </c>
    </row>
    <row r="42" spans="1:13" ht="120" customHeight="1" x14ac:dyDescent="0.25">
      <c r="A42" s="8" t="s">
        <v>377</v>
      </c>
      <c r="B42" s="9" t="s">
        <v>581</v>
      </c>
      <c r="C42" s="28" t="s">
        <v>219</v>
      </c>
      <c r="D42" s="28" t="s">
        <v>220</v>
      </c>
      <c r="E42" s="56" t="s">
        <v>284</v>
      </c>
      <c r="F42" s="36" t="s">
        <v>530</v>
      </c>
      <c r="G42" s="36" t="s">
        <v>285</v>
      </c>
      <c r="H42" s="36" t="s">
        <v>286</v>
      </c>
      <c r="I42" s="29">
        <v>10000000</v>
      </c>
      <c r="J42" s="29">
        <v>10000000</v>
      </c>
      <c r="K42" s="94" t="s">
        <v>545</v>
      </c>
      <c r="L42" s="46" t="s">
        <v>47</v>
      </c>
      <c r="M42" s="36" t="s">
        <v>23</v>
      </c>
    </row>
    <row r="43" spans="1:13" ht="90" customHeight="1" x14ac:dyDescent="0.25">
      <c r="A43" s="8" t="s">
        <v>378</v>
      </c>
      <c r="B43" s="9" t="s">
        <v>582</v>
      </c>
      <c r="C43" s="28" t="s">
        <v>219</v>
      </c>
      <c r="D43" s="28" t="s">
        <v>220</v>
      </c>
      <c r="E43" s="36" t="s">
        <v>288</v>
      </c>
      <c r="F43" s="36" t="s">
        <v>530</v>
      </c>
      <c r="G43" s="36" t="s">
        <v>289</v>
      </c>
      <c r="H43" s="36" t="s">
        <v>290</v>
      </c>
      <c r="I43" s="54">
        <f>104146.49*7.65</f>
        <v>796720.64850000013</v>
      </c>
      <c r="J43" s="54">
        <v>796720.64850000013</v>
      </c>
      <c r="K43" s="94" t="s">
        <v>545</v>
      </c>
      <c r="L43" s="36" t="s">
        <v>136</v>
      </c>
      <c r="M43" s="36" t="s">
        <v>23</v>
      </c>
    </row>
    <row r="44" spans="1:13" ht="75" x14ac:dyDescent="0.25">
      <c r="A44" s="8" t="s">
        <v>379</v>
      </c>
      <c r="B44" s="9" t="s">
        <v>583</v>
      </c>
      <c r="C44" s="28" t="s">
        <v>219</v>
      </c>
      <c r="D44" s="28" t="s">
        <v>220</v>
      </c>
      <c r="E44" s="36" t="s">
        <v>295</v>
      </c>
      <c r="F44" s="36" t="s">
        <v>530</v>
      </c>
      <c r="G44" s="36" t="s">
        <v>297</v>
      </c>
      <c r="H44" s="36" t="s">
        <v>290</v>
      </c>
      <c r="I44" s="54">
        <f>429992.15*7.65</f>
        <v>3289439.9475000002</v>
      </c>
      <c r="J44" s="54">
        <v>3289439.9475000002</v>
      </c>
      <c r="K44" s="94" t="s">
        <v>545</v>
      </c>
      <c r="L44" s="36" t="s">
        <v>136</v>
      </c>
      <c r="M44" s="36" t="s">
        <v>23</v>
      </c>
    </row>
    <row r="45" spans="1:13" ht="75" x14ac:dyDescent="0.25">
      <c r="A45" s="8" t="s">
        <v>263</v>
      </c>
      <c r="B45" s="9" t="s">
        <v>584</v>
      </c>
      <c r="C45" s="28" t="s">
        <v>219</v>
      </c>
      <c r="D45" s="28" t="s">
        <v>220</v>
      </c>
      <c r="E45" s="36" t="s">
        <v>302</v>
      </c>
      <c r="F45" s="36" t="s">
        <v>530</v>
      </c>
      <c r="G45" s="36" t="s">
        <v>303</v>
      </c>
      <c r="H45" s="36" t="s">
        <v>290</v>
      </c>
      <c r="I45" s="54">
        <v>6313630</v>
      </c>
      <c r="J45" s="54">
        <v>6313630</v>
      </c>
      <c r="K45" s="94" t="s">
        <v>545</v>
      </c>
      <c r="L45" s="36" t="s">
        <v>136</v>
      </c>
      <c r="M45" s="36" t="s">
        <v>23</v>
      </c>
    </row>
    <row r="46" spans="1:13" ht="75" x14ac:dyDescent="0.25">
      <c r="A46" s="8" t="s">
        <v>380</v>
      </c>
      <c r="B46" s="9" t="s">
        <v>585</v>
      </c>
      <c r="C46" s="28" t="s">
        <v>219</v>
      </c>
      <c r="D46" s="28" t="s">
        <v>220</v>
      </c>
      <c r="E46" s="36" t="s">
        <v>295</v>
      </c>
      <c r="F46" s="36" t="s">
        <v>530</v>
      </c>
      <c r="G46" s="36" t="s">
        <v>305</v>
      </c>
      <c r="H46" s="36" t="s">
        <v>290</v>
      </c>
      <c r="I46" s="54">
        <v>4357833.08</v>
      </c>
      <c r="J46" s="54">
        <v>4357833.08</v>
      </c>
      <c r="K46" s="94" t="s">
        <v>545</v>
      </c>
      <c r="L46" s="36" t="s">
        <v>136</v>
      </c>
      <c r="M46" s="36" t="s">
        <v>23</v>
      </c>
    </row>
    <row r="47" spans="1:13" ht="60" x14ac:dyDescent="0.25">
      <c r="A47" s="8" t="s">
        <v>267</v>
      </c>
      <c r="B47" s="9" t="s">
        <v>586</v>
      </c>
      <c r="C47" s="28" t="s">
        <v>219</v>
      </c>
      <c r="D47" s="28" t="s">
        <v>220</v>
      </c>
      <c r="E47" s="36" t="s">
        <v>307</v>
      </c>
      <c r="F47" s="36" t="s">
        <v>530</v>
      </c>
      <c r="G47" s="36" t="s">
        <v>308</v>
      </c>
      <c r="H47" s="36" t="s">
        <v>290</v>
      </c>
      <c r="I47" s="54">
        <v>9500000</v>
      </c>
      <c r="J47" s="54">
        <v>9500000</v>
      </c>
      <c r="K47" s="94" t="s">
        <v>545</v>
      </c>
      <c r="L47" s="36" t="s">
        <v>136</v>
      </c>
      <c r="M47" s="36" t="s">
        <v>23</v>
      </c>
    </row>
    <row r="48" spans="1:13" ht="75" x14ac:dyDescent="0.25">
      <c r="A48" s="8" t="s">
        <v>271</v>
      </c>
      <c r="B48" s="9" t="s">
        <v>587</v>
      </c>
      <c r="C48" s="28" t="s">
        <v>219</v>
      </c>
      <c r="D48" s="28" t="s">
        <v>220</v>
      </c>
      <c r="E48" s="36" t="s">
        <v>295</v>
      </c>
      <c r="F48" s="36" t="s">
        <v>530</v>
      </c>
      <c r="G48" s="36" t="s">
        <v>310</v>
      </c>
      <c r="H48" s="36" t="s">
        <v>290</v>
      </c>
      <c r="I48" s="54">
        <v>4486977.8</v>
      </c>
      <c r="J48" s="54">
        <v>4486977.8</v>
      </c>
      <c r="K48" s="94" t="s">
        <v>545</v>
      </c>
      <c r="L48" s="36" t="s">
        <v>136</v>
      </c>
      <c r="M48" s="36" t="s">
        <v>23</v>
      </c>
    </row>
    <row r="49" spans="1:13" ht="75" x14ac:dyDescent="0.25">
      <c r="A49" s="8" t="s">
        <v>381</v>
      </c>
      <c r="B49" s="9" t="s">
        <v>588</v>
      </c>
      <c r="C49" s="28" t="s">
        <v>219</v>
      </c>
      <c r="D49" s="28" t="s">
        <v>220</v>
      </c>
      <c r="E49" s="36" t="s">
        <v>295</v>
      </c>
      <c r="F49" s="36" t="s">
        <v>530</v>
      </c>
      <c r="G49" s="36" t="s">
        <v>311</v>
      </c>
      <c r="H49" s="36" t="s">
        <v>290</v>
      </c>
      <c r="I49" s="54">
        <f>711805.22*7.65</f>
        <v>5445309.9330000002</v>
      </c>
      <c r="J49" s="54">
        <v>5445309.9330000002</v>
      </c>
      <c r="K49" s="94" t="s">
        <v>545</v>
      </c>
      <c r="L49" s="36" t="s">
        <v>136</v>
      </c>
      <c r="M49" s="36" t="s">
        <v>23</v>
      </c>
    </row>
    <row r="50" spans="1:13" ht="75" x14ac:dyDescent="0.25">
      <c r="A50" s="8" t="s">
        <v>274</v>
      </c>
      <c r="B50" s="9" t="s">
        <v>589</v>
      </c>
      <c r="C50" s="28" t="s">
        <v>219</v>
      </c>
      <c r="D50" s="28" t="s">
        <v>220</v>
      </c>
      <c r="E50" s="8" t="s">
        <v>314</v>
      </c>
      <c r="F50" s="36" t="s">
        <v>530</v>
      </c>
      <c r="G50" s="8" t="s">
        <v>315</v>
      </c>
      <c r="H50" s="36" t="s">
        <v>313</v>
      </c>
      <c r="I50" s="54">
        <v>453600</v>
      </c>
      <c r="J50" s="46" t="s">
        <v>136</v>
      </c>
      <c r="K50" s="94" t="s">
        <v>545</v>
      </c>
      <c r="L50" s="46" t="s">
        <v>136</v>
      </c>
      <c r="M50" s="36" t="s">
        <v>23</v>
      </c>
    </row>
    <row r="51" spans="1:13" ht="60" x14ac:dyDescent="0.25">
      <c r="A51" s="8" t="s">
        <v>278</v>
      </c>
      <c r="B51" s="9" t="s">
        <v>590</v>
      </c>
      <c r="C51" s="28" t="s">
        <v>219</v>
      </c>
      <c r="D51" s="28" t="s">
        <v>220</v>
      </c>
      <c r="E51" s="28" t="s">
        <v>312</v>
      </c>
      <c r="F51" s="36" t="s">
        <v>530</v>
      </c>
      <c r="G51" s="28" t="s">
        <v>312</v>
      </c>
      <c r="H51" s="36" t="s">
        <v>313</v>
      </c>
      <c r="I51" s="54">
        <v>3780000</v>
      </c>
      <c r="J51" s="46" t="s">
        <v>136</v>
      </c>
      <c r="K51" s="94" t="s">
        <v>545</v>
      </c>
      <c r="L51" s="46" t="s">
        <v>136</v>
      </c>
      <c r="M51" s="36" t="s">
        <v>23</v>
      </c>
    </row>
    <row r="52" spans="1:13" ht="60" x14ac:dyDescent="0.25">
      <c r="A52" s="8" t="s">
        <v>279</v>
      </c>
      <c r="B52" s="9" t="s">
        <v>591</v>
      </c>
      <c r="C52" s="28" t="s">
        <v>219</v>
      </c>
      <c r="D52" s="28" t="s">
        <v>220</v>
      </c>
      <c r="E52" s="28" t="s">
        <v>312</v>
      </c>
      <c r="F52" s="36" t="s">
        <v>530</v>
      </c>
      <c r="G52" s="28" t="s">
        <v>312</v>
      </c>
      <c r="H52" s="36" t="s">
        <v>313</v>
      </c>
      <c r="I52" s="54">
        <v>3780000</v>
      </c>
      <c r="J52" s="46" t="s">
        <v>136</v>
      </c>
      <c r="K52" s="94" t="s">
        <v>545</v>
      </c>
      <c r="L52" s="46" t="s">
        <v>136</v>
      </c>
      <c r="M52" s="36" t="s">
        <v>23</v>
      </c>
    </row>
    <row r="53" spans="1:13" ht="60" x14ac:dyDescent="0.25">
      <c r="A53" s="8" t="s">
        <v>280</v>
      </c>
      <c r="B53" s="9" t="s">
        <v>592</v>
      </c>
      <c r="C53" s="28" t="s">
        <v>219</v>
      </c>
      <c r="D53" s="28" t="s">
        <v>220</v>
      </c>
      <c r="E53" s="28" t="s">
        <v>312</v>
      </c>
      <c r="F53" s="36" t="s">
        <v>530</v>
      </c>
      <c r="G53" s="28" t="s">
        <v>312</v>
      </c>
      <c r="H53" s="36" t="s">
        <v>313</v>
      </c>
      <c r="I53" s="54">
        <v>1058400</v>
      </c>
      <c r="J53" s="46" t="s">
        <v>136</v>
      </c>
      <c r="K53" s="94" t="s">
        <v>545</v>
      </c>
      <c r="L53" s="46" t="s">
        <v>136</v>
      </c>
      <c r="M53" s="36" t="s">
        <v>23</v>
      </c>
    </row>
    <row r="54" spans="1:13" ht="90" x14ac:dyDescent="0.25">
      <c r="A54" s="8" t="s">
        <v>281</v>
      </c>
      <c r="B54" s="9" t="s">
        <v>593</v>
      </c>
      <c r="C54" s="28" t="s">
        <v>219</v>
      </c>
      <c r="D54" s="28" t="s">
        <v>220</v>
      </c>
      <c r="E54" s="8" t="s">
        <v>316</v>
      </c>
      <c r="F54" s="36" t="s">
        <v>530</v>
      </c>
      <c r="G54" s="36" t="s">
        <v>317</v>
      </c>
      <c r="H54" s="36" t="s">
        <v>318</v>
      </c>
      <c r="I54" s="54">
        <v>4086505</v>
      </c>
      <c r="J54" s="54">
        <v>4086505</v>
      </c>
      <c r="K54" s="94" t="s">
        <v>545</v>
      </c>
      <c r="L54" s="46" t="s">
        <v>136</v>
      </c>
      <c r="M54" s="36" t="s">
        <v>23</v>
      </c>
    </row>
    <row r="55" spans="1:13" ht="105" x14ac:dyDescent="0.25">
      <c r="A55" s="8" t="s">
        <v>282</v>
      </c>
      <c r="B55" s="9" t="s">
        <v>594</v>
      </c>
      <c r="C55" s="28" t="s">
        <v>219</v>
      </c>
      <c r="D55" s="28" t="s">
        <v>220</v>
      </c>
      <c r="E55" s="36" t="s">
        <v>319</v>
      </c>
      <c r="F55" s="36" t="s">
        <v>530</v>
      </c>
      <c r="G55" s="36" t="s">
        <v>320</v>
      </c>
      <c r="H55" s="36" t="s">
        <v>321</v>
      </c>
      <c r="I55" s="54">
        <v>4109535</v>
      </c>
      <c r="J55" s="54">
        <v>4109535</v>
      </c>
      <c r="K55" s="94" t="s">
        <v>545</v>
      </c>
      <c r="L55" s="46" t="s">
        <v>136</v>
      </c>
      <c r="M55" s="36" t="s">
        <v>23</v>
      </c>
    </row>
    <row r="56" spans="1:13" ht="180" x14ac:dyDescent="0.25">
      <c r="A56" s="8" t="s">
        <v>283</v>
      </c>
      <c r="B56" s="9" t="s">
        <v>595</v>
      </c>
      <c r="C56" s="28" t="s">
        <v>219</v>
      </c>
      <c r="D56" s="28" t="s">
        <v>220</v>
      </c>
      <c r="E56" s="36" t="s">
        <v>533</v>
      </c>
      <c r="F56" s="36" t="s">
        <v>222</v>
      </c>
      <c r="G56" s="36" t="s">
        <v>534</v>
      </c>
      <c r="H56" s="36" t="s">
        <v>56</v>
      </c>
      <c r="I56" s="54">
        <f>2000000*7.65</f>
        <v>15300000</v>
      </c>
      <c r="J56" s="54">
        <f>2000000*7.65</f>
        <v>15300000</v>
      </c>
      <c r="K56" s="94" t="s">
        <v>545</v>
      </c>
      <c r="L56" s="46" t="s">
        <v>136</v>
      </c>
      <c r="M56" s="36" t="s">
        <v>23</v>
      </c>
    </row>
    <row r="57" spans="1:13" ht="105" x14ac:dyDescent="0.25">
      <c r="A57" s="8" t="s">
        <v>287</v>
      </c>
      <c r="B57" s="49" t="s">
        <v>322</v>
      </c>
      <c r="C57" s="28" t="s">
        <v>219</v>
      </c>
      <c r="D57" s="28" t="s">
        <v>323</v>
      </c>
      <c r="E57" s="8" t="s">
        <v>324</v>
      </c>
      <c r="F57" s="8" t="s">
        <v>530</v>
      </c>
      <c r="G57" s="8" t="s">
        <v>325</v>
      </c>
      <c r="H57" s="36" t="s">
        <v>326</v>
      </c>
      <c r="I57" s="29">
        <f>1003921.57*7.65</f>
        <v>7680000.0104999999</v>
      </c>
      <c r="J57" s="30">
        <v>7680000.0104999999</v>
      </c>
      <c r="K57" s="94" t="s">
        <v>545</v>
      </c>
      <c r="L57" s="46" t="s">
        <v>136</v>
      </c>
      <c r="M57" s="36" t="s">
        <v>23</v>
      </c>
    </row>
    <row r="58" spans="1:13" ht="104.25" customHeight="1" x14ac:dyDescent="0.25">
      <c r="A58" s="8" t="s">
        <v>291</v>
      </c>
      <c r="B58" s="49" t="s">
        <v>327</v>
      </c>
      <c r="C58" s="28" t="s">
        <v>219</v>
      </c>
      <c r="D58" s="28" t="s">
        <v>323</v>
      </c>
      <c r="E58" s="36" t="s">
        <v>328</v>
      </c>
      <c r="F58" s="36" t="s">
        <v>530</v>
      </c>
      <c r="G58" s="36" t="s">
        <v>329</v>
      </c>
      <c r="H58" s="36" t="s">
        <v>330</v>
      </c>
      <c r="I58" s="52">
        <f>100392.16*7.65</f>
        <v>768000.02400000009</v>
      </c>
      <c r="J58" s="52">
        <v>768000.02400000009</v>
      </c>
      <c r="K58" s="94" t="s">
        <v>545</v>
      </c>
      <c r="L58" s="46" t="s">
        <v>136</v>
      </c>
      <c r="M58" s="36" t="s">
        <v>23</v>
      </c>
    </row>
    <row r="59" spans="1:13" ht="60" x14ac:dyDescent="0.25">
      <c r="A59" s="8" t="s">
        <v>292</v>
      </c>
      <c r="B59" s="49" t="s">
        <v>331</v>
      </c>
      <c r="C59" s="28" t="s">
        <v>219</v>
      </c>
      <c r="D59" s="28" t="s">
        <v>323</v>
      </c>
      <c r="E59" s="36" t="s">
        <v>332</v>
      </c>
      <c r="F59" s="36" t="s">
        <v>530</v>
      </c>
      <c r="G59" s="36" t="s">
        <v>454</v>
      </c>
      <c r="H59" s="36" t="s">
        <v>330</v>
      </c>
      <c r="I59" s="52">
        <f>100392.16*7.65</f>
        <v>768000.02400000009</v>
      </c>
      <c r="J59" s="52">
        <v>768000.02400000009</v>
      </c>
      <c r="K59" s="94" t="s">
        <v>545</v>
      </c>
      <c r="L59" s="46" t="s">
        <v>136</v>
      </c>
      <c r="M59" s="36" t="s">
        <v>23</v>
      </c>
    </row>
    <row r="60" spans="1:13" ht="150" x14ac:dyDescent="0.25">
      <c r="A60" s="8" t="s">
        <v>293</v>
      </c>
      <c r="B60" s="49" t="s">
        <v>333</v>
      </c>
      <c r="C60" s="28" t="s">
        <v>219</v>
      </c>
      <c r="D60" s="28" t="s">
        <v>323</v>
      </c>
      <c r="E60" s="36" t="s">
        <v>334</v>
      </c>
      <c r="F60" s="36" t="s">
        <v>530</v>
      </c>
      <c r="G60" s="36" t="s">
        <v>335</v>
      </c>
      <c r="H60" s="36" t="s">
        <v>330</v>
      </c>
      <c r="I60" s="52">
        <f>1527050*7.65</f>
        <v>11681932.5</v>
      </c>
      <c r="J60" s="52">
        <v>11681932.5</v>
      </c>
      <c r="K60" s="94" t="s">
        <v>545</v>
      </c>
      <c r="L60" s="46" t="s">
        <v>136</v>
      </c>
      <c r="M60" s="36" t="s">
        <v>23</v>
      </c>
    </row>
    <row r="61" spans="1:13" ht="60" x14ac:dyDescent="0.25">
      <c r="A61" s="8" t="s">
        <v>294</v>
      </c>
      <c r="B61" s="49" t="s">
        <v>336</v>
      </c>
      <c r="C61" s="28" t="s">
        <v>219</v>
      </c>
      <c r="D61" s="28" t="s">
        <v>323</v>
      </c>
      <c r="E61" s="28" t="s">
        <v>312</v>
      </c>
      <c r="F61" s="36" t="s">
        <v>530</v>
      </c>
      <c r="G61" s="28" t="s">
        <v>312</v>
      </c>
      <c r="H61" s="36" t="s">
        <v>326</v>
      </c>
      <c r="I61" s="46" t="s">
        <v>136</v>
      </c>
      <c r="J61" s="46" t="s">
        <v>136</v>
      </c>
      <c r="K61" s="94" t="s">
        <v>545</v>
      </c>
      <c r="L61" s="46" t="s">
        <v>136</v>
      </c>
      <c r="M61" s="36" t="s">
        <v>23</v>
      </c>
    </row>
    <row r="62" spans="1:13" ht="255" x14ac:dyDescent="0.25">
      <c r="A62" s="8" t="s">
        <v>296</v>
      </c>
      <c r="B62" s="49" t="s">
        <v>337</v>
      </c>
      <c r="C62" s="28" t="s">
        <v>219</v>
      </c>
      <c r="D62" s="28" t="s">
        <v>338</v>
      </c>
      <c r="E62" s="8" t="s">
        <v>339</v>
      </c>
      <c r="F62" s="36" t="s">
        <v>213</v>
      </c>
      <c r="G62" s="36" t="s">
        <v>340</v>
      </c>
      <c r="H62" s="36" t="s">
        <v>23</v>
      </c>
      <c r="I62" s="52">
        <v>18000000</v>
      </c>
      <c r="J62" s="52">
        <v>18000000</v>
      </c>
      <c r="K62" s="4" t="s">
        <v>353</v>
      </c>
      <c r="L62" s="46" t="s">
        <v>136</v>
      </c>
      <c r="M62" s="36" t="s">
        <v>23</v>
      </c>
    </row>
    <row r="63" spans="1:13" ht="210" x14ac:dyDescent="0.25">
      <c r="A63" s="8" t="s">
        <v>298</v>
      </c>
      <c r="B63" s="34" t="s">
        <v>341</v>
      </c>
      <c r="C63" s="28" t="s">
        <v>219</v>
      </c>
      <c r="D63" s="28" t="s">
        <v>342</v>
      </c>
      <c r="E63" s="20" t="s">
        <v>343</v>
      </c>
      <c r="F63" s="8" t="s">
        <v>80</v>
      </c>
      <c r="G63" s="8" t="s">
        <v>344</v>
      </c>
      <c r="H63" s="36" t="s">
        <v>345</v>
      </c>
      <c r="I63" s="51">
        <v>27000000</v>
      </c>
      <c r="J63" s="55" t="s">
        <v>346</v>
      </c>
      <c r="K63" s="45" t="s">
        <v>352</v>
      </c>
      <c r="L63" s="20" t="s">
        <v>353</v>
      </c>
      <c r="M63" s="8" t="s">
        <v>348</v>
      </c>
    </row>
    <row r="64" spans="1:13" ht="210" x14ac:dyDescent="0.25">
      <c r="A64" s="8" t="s">
        <v>299</v>
      </c>
      <c r="B64" s="34" t="s">
        <v>349</v>
      </c>
      <c r="C64" s="28" t="s">
        <v>219</v>
      </c>
      <c r="D64" s="28" t="s">
        <v>342</v>
      </c>
      <c r="E64" s="8" t="s">
        <v>497</v>
      </c>
      <c r="F64" s="8" t="s">
        <v>80</v>
      </c>
      <c r="G64" s="8" t="s">
        <v>350</v>
      </c>
      <c r="H64" s="36" t="s">
        <v>345</v>
      </c>
      <c r="I64" s="51">
        <v>27000000</v>
      </c>
      <c r="J64" s="51" t="s">
        <v>543</v>
      </c>
      <c r="K64" s="48" t="s">
        <v>352</v>
      </c>
      <c r="L64" s="36" t="s">
        <v>353</v>
      </c>
      <c r="M64" s="8" t="s">
        <v>348</v>
      </c>
    </row>
    <row r="65" spans="1:13" ht="210" x14ac:dyDescent="0.25">
      <c r="A65" s="8" t="s">
        <v>300</v>
      </c>
      <c r="B65" s="34" t="s">
        <v>354</v>
      </c>
      <c r="C65" s="28" t="s">
        <v>219</v>
      </c>
      <c r="D65" s="28" t="s">
        <v>342</v>
      </c>
      <c r="E65" s="8" t="s">
        <v>355</v>
      </c>
      <c r="F65" s="8" t="s">
        <v>80</v>
      </c>
      <c r="G65" s="8" t="s">
        <v>356</v>
      </c>
      <c r="H65" s="36" t="s">
        <v>345</v>
      </c>
      <c r="I65" s="51">
        <v>27000000</v>
      </c>
      <c r="J65" s="51" t="s">
        <v>357</v>
      </c>
      <c r="K65" s="48" t="s">
        <v>352</v>
      </c>
      <c r="L65" s="36" t="s">
        <v>353</v>
      </c>
      <c r="M65" s="8" t="s">
        <v>348</v>
      </c>
    </row>
    <row r="66" spans="1:13" ht="360" x14ac:dyDescent="0.25">
      <c r="A66" s="8" t="s">
        <v>301</v>
      </c>
      <c r="B66" s="34" t="s">
        <v>358</v>
      </c>
      <c r="C66" s="28" t="s">
        <v>219</v>
      </c>
      <c r="D66" s="28" t="s">
        <v>342</v>
      </c>
      <c r="E66" s="8" t="s">
        <v>359</v>
      </c>
      <c r="F66" s="8" t="s">
        <v>80</v>
      </c>
      <c r="G66" s="8" t="s">
        <v>360</v>
      </c>
      <c r="H66" s="36" t="s">
        <v>345</v>
      </c>
      <c r="I66" s="51">
        <v>27000000</v>
      </c>
      <c r="J66" s="51" t="s">
        <v>351</v>
      </c>
      <c r="K66" s="48" t="s">
        <v>347</v>
      </c>
      <c r="L66" s="36" t="s">
        <v>361</v>
      </c>
      <c r="M66" s="8" t="s">
        <v>348</v>
      </c>
    </row>
    <row r="67" spans="1:13" ht="210" x14ac:dyDescent="0.25">
      <c r="A67" s="8" t="s">
        <v>304</v>
      </c>
      <c r="B67" s="34" t="s">
        <v>362</v>
      </c>
      <c r="C67" s="28" t="s">
        <v>219</v>
      </c>
      <c r="D67" s="28" t="s">
        <v>342</v>
      </c>
      <c r="E67" s="8" t="s">
        <v>363</v>
      </c>
      <c r="F67" s="8" t="s">
        <v>80</v>
      </c>
      <c r="G67" s="8" t="s">
        <v>364</v>
      </c>
      <c r="H67" s="36" t="s">
        <v>345</v>
      </c>
      <c r="I67" s="51">
        <v>27000000</v>
      </c>
      <c r="J67" s="51" t="s">
        <v>357</v>
      </c>
      <c r="K67" s="48" t="s">
        <v>347</v>
      </c>
      <c r="L67" s="36" t="s">
        <v>361</v>
      </c>
      <c r="M67" s="8" t="s">
        <v>348</v>
      </c>
    </row>
    <row r="68" spans="1:13" ht="210" x14ac:dyDescent="0.25">
      <c r="A68" s="8" t="s">
        <v>306</v>
      </c>
      <c r="B68" s="34" t="s">
        <v>365</v>
      </c>
      <c r="C68" s="28" t="s">
        <v>219</v>
      </c>
      <c r="D68" s="28" t="s">
        <v>342</v>
      </c>
      <c r="E68" s="8" t="s">
        <v>366</v>
      </c>
      <c r="F68" s="8" t="s">
        <v>80</v>
      </c>
      <c r="G68" s="8" t="s">
        <v>367</v>
      </c>
      <c r="H68" s="36" t="s">
        <v>345</v>
      </c>
      <c r="I68" s="51">
        <v>27000000</v>
      </c>
      <c r="J68" s="51" t="s">
        <v>368</v>
      </c>
      <c r="K68" s="48" t="s">
        <v>353</v>
      </c>
      <c r="L68" s="36" t="s">
        <v>369</v>
      </c>
      <c r="M68" s="8" t="s">
        <v>348</v>
      </c>
    </row>
    <row r="69" spans="1:13" ht="210" x14ac:dyDescent="0.25">
      <c r="A69" s="8" t="s">
        <v>402</v>
      </c>
      <c r="B69" s="34" t="s">
        <v>498</v>
      </c>
      <c r="C69" s="28" t="s">
        <v>219</v>
      </c>
      <c r="D69" s="28" t="s">
        <v>342</v>
      </c>
      <c r="E69" s="8" t="s">
        <v>370</v>
      </c>
      <c r="F69" s="8" t="s">
        <v>80</v>
      </c>
      <c r="G69" s="8" t="s">
        <v>371</v>
      </c>
      <c r="H69" s="36" t="s">
        <v>345</v>
      </c>
      <c r="I69" s="51">
        <v>27000000</v>
      </c>
      <c r="J69" s="51" t="s">
        <v>372</v>
      </c>
      <c r="K69" s="48" t="s">
        <v>353</v>
      </c>
      <c r="L69" s="36" t="s">
        <v>369</v>
      </c>
      <c r="M69" s="8" t="s">
        <v>348</v>
      </c>
    </row>
    <row r="70" spans="1:13" ht="210" x14ac:dyDescent="0.25">
      <c r="A70" s="8" t="s">
        <v>309</v>
      </c>
      <c r="B70" s="34" t="s">
        <v>499</v>
      </c>
      <c r="C70" s="28" t="s">
        <v>219</v>
      </c>
      <c r="D70" s="28" t="s">
        <v>342</v>
      </c>
      <c r="E70" s="8" t="s">
        <v>373</v>
      </c>
      <c r="F70" s="8" t="s">
        <v>80</v>
      </c>
      <c r="G70" s="8" t="s">
        <v>374</v>
      </c>
      <c r="H70" s="36" t="s">
        <v>345</v>
      </c>
      <c r="I70" s="51">
        <v>19000000</v>
      </c>
      <c r="J70" s="51" t="s">
        <v>375</v>
      </c>
      <c r="K70" s="48" t="s">
        <v>353</v>
      </c>
      <c r="L70" s="36" t="s">
        <v>369</v>
      </c>
      <c r="M70" s="8" t="s">
        <v>348</v>
      </c>
    </row>
    <row r="71" spans="1:13" ht="119.25" customHeight="1" x14ac:dyDescent="0.25">
      <c r="A71" s="8" t="s">
        <v>535</v>
      </c>
      <c r="B71" s="27" t="s">
        <v>382</v>
      </c>
      <c r="C71" s="28" t="s">
        <v>219</v>
      </c>
      <c r="D71" s="28" t="s">
        <v>383</v>
      </c>
      <c r="E71" s="8" t="s">
        <v>384</v>
      </c>
      <c r="F71" s="8" t="s">
        <v>523</v>
      </c>
      <c r="G71" s="8" t="s">
        <v>385</v>
      </c>
      <c r="H71" s="8" t="s">
        <v>386</v>
      </c>
      <c r="I71" s="29">
        <v>23040000</v>
      </c>
      <c r="J71" s="8" t="s">
        <v>387</v>
      </c>
      <c r="K71" s="8" t="s">
        <v>347</v>
      </c>
      <c r="L71" s="18" t="s">
        <v>369</v>
      </c>
      <c r="M71" s="8" t="s">
        <v>62</v>
      </c>
    </row>
    <row r="74" spans="1:13" x14ac:dyDescent="0.25">
      <c r="A74" s="77" t="s">
        <v>600</v>
      </c>
    </row>
    <row r="75" spans="1:13" x14ac:dyDescent="0.25">
      <c r="B75" s="93"/>
    </row>
    <row r="76" spans="1:13" x14ac:dyDescent="0.25">
      <c r="A76" s="77" t="s">
        <v>599</v>
      </c>
    </row>
    <row r="78" spans="1:13" x14ac:dyDescent="0.25">
      <c r="A78" s="77" t="s">
        <v>607</v>
      </c>
    </row>
    <row r="80" spans="1:13" x14ac:dyDescent="0.25">
      <c r="A80" s="77" t="s">
        <v>549</v>
      </c>
    </row>
  </sheetData>
  <autoFilter ref="A10:M71"/>
  <mergeCells count="4">
    <mergeCell ref="A1:A5"/>
    <mergeCell ref="B1:B2"/>
    <mergeCell ref="B3:B5"/>
    <mergeCell ref="A8:M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ZAPOŠLJAVANJE</vt:lpstr>
      <vt:lpstr>SOCIJALNO UKLJUČIVANJE</vt:lpstr>
      <vt:lpstr>OBRAZOVANJE</vt:lpstr>
      <vt:lpstr>DOBRO UPRAVLJANJE</vt:lpstr>
      <vt:lpstr>OBRAZOVANJE!Podrucje_ispisa</vt:lpstr>
      <vt:lpstr>'SOCIJALNO UKLJUČIVANJE'!Podrucje_ispisa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laik</dc:creator>
  <cp:lastModifiedBy>nmekic</cp:lastModifiedBy>
  <cp:lastPrinted>2015-07-31T11:42:28Z</cp:lastPrinted>
  <dcterms:created xsi:type="dcterms:W3CDTF">2013-03-04T14:26:23Z</dcterms:created>
  <dcterms:modified xsi:type="dcterms:W3CDTF">2016-03-31T16:05:59Z</dcterms:modified>
</cp:coreProperties>
</file>